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66925"/>
  <mc:AlternateContent xmlns:mc="http://schemas.openxmlformats.org/markup-compatibility/2006">
    <mc:Choice Requires="x15">
      <x15ac:absPath xmlns:x15ac="http://schemas.microsoft.com/office/spreadsheetml/2010/11/ac" url="L:\AP\Research Reports\AP-R721-24\"/>
    </mc:Choice>
  </mc:AlternateContent>
  <xr:revisionPtr revIDLastSave="0" documentId="13_ncr:1_{202667E9-7993-4E1C-ABE2-BECC3AE2748F}" xr6:coauthVersionLast="47" xr6:coauthVersionMax="47" xr10:uidLastSave="{00000000-0000-0000-0000-000000000000}"/>
  <bookViews>
    <workbookView xWindow="28680" yWindow="-120" windowWidth="38640" windowHeight="21240" tabRatio="833" xr2:uid="{36E0A8EB-B0D7-4905-B8F4-DFE075FC8E24}"/>
  </bookViews>
  <sheets>
    <sheet name="Cover sheet" sheetId="2" r:id="rId1"/>
    <sheet name="General Inputs" sheetId="4" r:id="rId2"/>
    <sheet name="Strategic Review" sheetId="12" r:id="rId3"/>
    <sheet name="MCA - Interventions" sheetId="13" r:id="rId4"/>
    <sheet name="MCA - Design" sheetId="6" r:id="rId5"/>
    <sheet name="MCA - Apply" sheetId="7" r:id="rId6"/>
    <sheet name="MCA - Results - Single-Score" sheetId="8" r:id="rId7"/>
    <sheet name="MCA - Results - Multi-Score" sheetId="15" r:id="rId8"/>
    <sheet name="Example Interventions" sheetId="3" r:id="rId9"/>
  </sheets>
  <definedNames>
    <definedName name="_xlnm.Print_Area" localSheetId="0">'Cover sheet'!$S:$XFD</definedName>
    <definedName name="_xlnm.Print_Area" localSheetId="5">'MCA - Apply'!$A$1:$AX$33</definedName>
    <definedName name="_xlnm.Print_Area" localSheetId="7">'MCA - Results - Multi-Score'!$A$1:$AK$76</definedName>
    <definedName name="_xlnm.Print_Area" localSheetId="6">'MCA - Results - Single-Score'!$A$1:$AA$109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7" l="1"/>
  <c r="K8" i="7"/>
  <c r="Q31" i="6" l="1"/>
  <c r="R31" i="6" s="1"/>
  <c r="Q30" i="6"/>
  <c r="R30" i="6" s="1"/>
  <c r="Q29" i="6"/>
  <c r="Q28" i="6"/>
  <c r="Q27" i="6"/>
  <c r="Q26" i="6"/>
  <c r="R26" i="6" s="1"/>
  <c r="Q25" i="6"/>
  <c r="Q24" i="6"/>
  <c r="Q23" i="6"/>
  <c r="Q22" i="6"/>
  <c r="Q21" i="6"/>
  <c r="Q20" i="6"/>
  <c r="Q19" i="6"/>
  <c r="Q18" i="6"/>
  <c r="Q17" i="6"/>
  <c r="Q16" i="6"/>
  <c r="Q15" i="6"/>
  <c r="Q14" i="6"/>
  <c r="P17" i="6"/>
  <c r="P18" i="6" s="1"/>
  <c r="P19" i="6" s="1"/>
  <c r="P29" i="6"/>
  <c r="P30" i="6" s="1"/>
  <c r="P31" i="6" s="1"/>
  <c r="P26" i="6"/>
  <c r="P27" i="6" s="1"/>
  <c r="P28" i="6" s="1"/>
  <c r="P23" i="6"/>
  <c r="P24" i="6" s="1"/>
  <c r="P25" i="6" s="1"/>
  <c r="P20" i="6"/>
  <c r="P21" i="6" s="1"/>
  <c r="P22" i="6" s="1"/>
  <c r="P14" i="6"/>
  <c r="P15" i="6" s="1"/>
  <c r="P16" i="6" s="1"/>
  <c r="C29" i="6"/>
  <c r="C26" i="6"/>
  <c r="C23" i="6"/>
  <c r="C20" i="6"/>
  <c r="C17" i="6"/>
  <c r="C14" i="6"/>
  <c r="N8" i="15"/>
  <c r="L8" i="15"/>
  <c r="J8" i="15"/>
  <c r="H8" i="15"/>
  <c r="F8" i="15"/>
  <c r="D8" i="15"/>
  <c r="AG98" i="15"/>
  <c r="AF98" i="15"/>
  <c r="AE98" i="15"/>
  <c r="AB98" i="15"/>
  <c r="AA98" i="15"/>
  <c r="Z98" i="15"/>
  <c r="W98" i="15"/>
  <c r="V98" i="15"/>
  <c r="U98" i="15"/>
  <c r="R98" i="15"/>
  <c r="Q98" i="15"/>
  <c r="P98" i="15"/>
  <c r="M98" i="15"/>
  <c r="L98" i="15"/>
  <c r="K98" i="15"/>
  <c r="H98" i="15"/>
  <c r="G98" i="15"/>
  <c r="F98" i="15"/>
  <c r="B98" i="15"/>
  <c r="B35" i="15" s="1"/>
  <c r="AG97" i="15"/>
  <c r="AF97" i="15"/>
  <c r="AE97" i="15"/>
  <c r="AB97" i="15"/>
  <c r="AA97" i="15"/>
  <c r="Z97" i="15"/>
  <c r="W97" i="15"/>
  <c r="V97" i="15"/>
  <c r="U97" i="15"/>
  <c r="R97" i="15"/>
  <c r="Q97" i="15"/>
  <c r="P97" i="15"/>
  <c r="M97" i="15"/>
  <c r="L97" i="15"/>
  <c r="K97" i="15"/>
  <c r="H97" i="15"/>
  <c r="G97" i="15"/>
  <c r="F97" i="15"/>
  <c r="B97" i="15"/>
  <c r="B34" i="15" s="1"/>
  <c r="AG96" i="15"/>
  <c r="AF96" i="15"/>
  <c r="AE96" i="15"/>
  <c r="AB96" i="15"/>
  <c r="AA96" i="15"/>
  <c r="Z96" i="15"/>
  <c r="W96" i="15"/>
  <c r="V96" i="15"/>
  <c r="U96" i="15"/>
  <c r="R96" i="15"/>
  <c r="Q96" i="15"/>
  <c r="P96" i="15"/>
  <c r="M96" i="15"/>
  <c r="L96" i="15"/>
  <c r="K96" i="15"/>
  <c r="H96" i="15"/>
  <c r="G96" i="15"/>
  <c r="F96" i="15"/>
  <c r="B96" i="15"/>
  <c r="B33" i="15" s="1"/>
  <c r="AG95" i="15"/>
  <c r="AF95" i="15"/>
  <c r="AE95" i="15"/>
  <c r="AB95" i="15"/>
  <c r="AA95" i="15"/>
  <c r="Z95" i="15"/>
  <c r="W95" i="15"/>
  <c r="V95" i="15"/>
  <c r="U95" i="15"/>
  <c r="R95" i="15"/>
  <c r="Q95" i="15"/>
  <c r="P95" i="15"/>
  <c r="M95" i="15"/>
  <c r="L95" i="15"/>
  <c r="K95" i="15"/>
  <c r="H95" i="15"/>
  <c r="G95" i="15"/>
  <c r="F95" i="15"/>
  <c r="B95" i="15"/>
  <c r="B32" i="15" s="1"/>
  <c r="AG94" i="15"/>
  <c r="AF94" i="15"/>
  <c r="AE94" i="15"/>
  <c r="AB94" i="15"/>
  <c r="AA94" i="15"/>
  <c r="Z94" i="15"/>
  <c r="W94" i="15"/>
  <c r="V94" i="15"/>
  <c r="U94" i="15"/>
  <c r="R94" i="15"/>
  <c r="Q94" i="15"/>
  <c r="P94" i="15"/>
  <c r="M94" i="15"/>
  <c r="L94" i="15"/>
  <c r="K94" i="15"/>
  <c r="H94" i="15"/>
  <c r="G94" i="15"/>
  <c r="F94" i="15"/>
  <c r="B94" i="15"/>
  <c r="B31" i="15" s="1"/>
  <c r="AG93" i="15"/>
  <c r="AF93" i="15"/>
  <c r="AE93" i="15"/>
  <c r="AB93" i="15"/>
  <c r="AA93" i="15"/>
  <c r="Z93" i="15"/>
  <c r="W93" i="15"/>
  <c r="V93" i="15"/>
  <c r="U93" i="15"/>
  <c r="R93" i="15"/>
  <c r="Q93" i="15"/>
  <c r="P93" i="15"/>
  <c r="M93" i="15"/>
  <c r="L93" i="15"/>
  <c r="K93" i="15"/>
  <c r="H93" i="15"/>
  <c r="G93" i="15"/>
  <c r="F93" i="15"/>
  <c r="B93" i="15"/>
  <c r="B30" i="15" s="1"/>
  <c r="AG92" i="15"/>
  <c r="AF92" i="15"/>
  <c r="AE92" i="15"/>
  <c r="AB92" i="15"/>
  <c r="AA92" i="15"/>
  <c r="Z92" i="15"/>
  <c r="W92" i="15"/>
  <c r="V92" i="15"/>
  <c r="U92" i="15"/>
  <c r="R92" i="15"/>
  <c r="Q92" i="15"/>
  <c r="P92" i="15"/>
  <c r="M92" i="15"/>
  <c r="L92" i="15"/>
  <c r="K92" i="15"/>
  <c r="H92" i="15"/>
  <c r="G92" i="15"/>
  <c r="F92" i="15"/>
  <c r="B92" i="15"/>
  <c r="B29" i="15" s="1"/>
  <c r="AG91" i="15"/>
  <c r="AF91" i="15"/>
  <c r="AE91" i="15"/>
  <c r="AB91" i="15"/>
  <c r="AA91" i="15"/>
  <c r="Z91" i="15"/>
  <c r="W91" i="15"/>
  <c r="V91" i="15"/>
  <c r="U91" i="15"/>
  <c r="R91" i="15"/>
  <c r="Q91" i="15"/>
  <c r="P91" i="15"/>
  <c r="M91" i="15"/>
  <c r="L91" i="15"/>
  <c r="K91" i="15"/>
  <c r="H91" i="15"/>
  <c r="G91" i="15"/>
  <c r="F91" i="15"/>
  <c r="B91" i="15"/>
  <c r="B28" i="15" s="1"/>
  <c r="AG90" i="15"/>
  <c r="AF90" i="15"/>
  <c r="AE90" i="15"/>
  <c r="AB90" i="15"/>
  <c r="AA90" i="15"/>
  <c r="Z90" i="15"/>
  <c r="W90" i="15"/>
  <c r="V90" i="15"/>
  <c r="U90" i="15"/>
  <c r="R90" i="15"/>
  <c r="Q90" i="15"/>
  <c r="P90" i="15"/>
  <c r="M90" i="15"/>
  <c r="L90" i="15"/>
  <c r="K90" i="15"/>
  <c r="H90" i="15"/>
  <c r="G90" i="15"/>
  <c r="F90" i="15"/>
  <c r="B90" i="15"/>
  <c r="B27" i="15" s="1"/>
  <c r="AG89" i="15"/>
  <c r="AF89" i="15"/>
  <c r="AE89" i="15"/>
  <c r="AB89" i="15"/>
  <c r="AA89" i="15"/>
  <c r="Z89" i="15"/>
  <c r="W89" i="15"/>
  <c r="V89" i="15"/>
  <c r="U89" i="15"/>
  <c r="R89" i="15"/>
  <c r="Q89" i="15"/>
  <c r="P89" i="15"/>
  <c r="M89" i="15"/>
  <c r="L89" i="15"/>
  <c r="K89" i="15"/>
  <c r="H89" i="15"/>
  <c r="G89" i="15"/>
  <c r="F89" i="15"/>
  <c r="B89" i="15"/>
  <c r="B26" i="15" s="1"/>
  <c r="AG88" i="15"/>
  <c r="AF88" i="15"/>
  <c r="AE88" i="15"/>
  <c r="AB88" i="15"/>
  <c r="AA88" i="15"/>
  <c r="Z88" i="15"/>
  <c r="W88" i="15"/>
  <c r="V88" i="15"/>
  <c r="U88" i="15"/>
  <c r="R88" i="15"/>
  <c r="Q88" i="15"/>
  <c r="P88" i="15"/>
  <c r="M88" i="15"/>
  <c r="L88" i="15"/>
  <c r="K88" i="15"/>
  <c r="H88" i="15"/>
  <c r="G88" i="15"/>
  <c r="F88" i="15"/>
  <c r="B88" i="15"/>
  <c r="B25" i="15" s="1"/>
  <c r="AG87" i="15"/>
  <c r="AF87" i="15"/>
  <c r="AE87" i="15"/>
  <c r="AB87" i="15"/>
  <c r="AA87" i="15"/>
  <c r="Z87" i="15"/>
  <c r="W87" i="15"/>
  <c r="V87" i="15"/>
  <c r="U87" i="15"/>
  <c r="R87" i="15"/>
  <c r="Q87" i="15"/>
  <c r="P87" i="15"/>
  <c r="M87" i="15"/>
  <c r="L87" i="15"/>
  <c r="K87" i="15"/>
  <c r="H87" i="15"/>
  <c r="G87" i="15"/>
  <c r="F87" i="15"/>
  <c r="B87" i="15"/>
  <c r="B24" i="15" s="1"/>
  <c r="AG86" i="15"/>
  <c r="AF86" i="15"/>
  <c r="AE86" i="15"/>
  <c r="AB86" i="15"/>
  <c r="AA86" i="15"/>
  <c r="Z86" i="15"/>
  <c r="W86" i="15"/>
  <c r="V86" i="15"/>
  <c r="U86" i="15"/>
  <c r="R86" i="15"/>
  <c r="Q86" i="15"/>
  <c r="P86" i="15"/>
  <c r="M86" i="15"/>
  <c r="L86" i="15"/>
  <c r="K86" i="15"/>
  <c r="H86" i="15"/>
  <c r="G86" i="15"/>
  <c r="F86" i="15"/>
  <c r="B86" i="15"/>
  <c r="B23" i="15" s="1"/>
  <c r="AG85" i="15"/>
  <c r="AF85" i="15"/>
  <c r="AE85" i="15"/>
  <c r="AB85" i="15"/>
  <c r="AA85" i="15"/>
  <c r="Z85" i="15"/>
  <c r="W85" i="15"/>
  <c r="V85" i="15"/>
  <c r="U85" i="15"/>
  <c r="R85" i="15"/>
  <c r="Q85" i="15"/>
  <c r="P85" i="15"/>
  <c r="M85" i="15"/>
  <c r="L85" i="15"/>
  <c r="K85" i="15"/>
  <c r="H85" i="15"/>
  <c r="G85" i="15"/>
  <c r="F85" i="15"/>
  <c r="B85" i="15"/>
  <c r="B22" i="15" s="1"/>
  <c r="AG84" i="15"/>
  <c r="AF84" i="15"/>
  <c r="AE84" i="15"/>
  <c r="AB84" i="15"/>
  <c r="AA84" i="15"/>
  <c r="Z84" i="15"/>
  <c r="W84" i="15"/>
  <c r="V84" i="15"/>
  <c r="U84" i="15"/>
  <c r="R84" i="15"/>
  <c r="Q84" i="15"/>
  <c r="P84" i="15"/>
  <c r="M84" i="15"/>
  <c r="L84" i="15"/>
  <c r="K84" i="15"/>
  <c r="H84" i="15"/>
  <c r="G84" i="15"/>
  <c r="F84" i="15"/>
  <c r="B84" i="15"/>
  <c r="B21" i="15" s="1"/>
  <c r="AG83" i="15"/>
  <c r="AF83" i="15"/>
  <c r="AE83" i="15"/>
  <c r="AB83" i="15"/>
  <c r="AA83" i="15"/>
  <c r="Z83" i="15"/>
  <c r="W83" i="15"/>
  <c r="V83" i="15"/>
  <c r="U83" i="15"/>
  <c r="R83" i="15"/>
  <c r="Q83" i="15"/>
  <c r="P83" i="15"/>
  <c r="M83" i="15"/>
  <c r="L83" i="15"/>
  <c r="K83" i="15"/>
  <c r="H83" i="15"/>
  <c r="G83" i="15"/>
  <c r="F83" i="15"/>
  <c r="B83" i="15"/>
  <c r="B20" i="15" s="1"/>
  <c r="AG82" i="15"/>
  <c r="AF82" i="15"/>
  <c r="AE82" i="15"/>
  <c r="AB82" i="15"/>
  <c r="AA82" i="15"/>
  <c r="Z82" i="15"/>
  <c r="W82" i="15"/>
  <c r="V82" i="15"/>
  <c r="U82" i="15"/>
  <c r="R82" i="15"/>
  <c r="Q82" i="15"/>
  <c r="P82" i="15"/>
  <c r="M82" i="15"/>
  <c r="L82" i="15"/>
  <c r="K82" i="15"/>
  <c r="H82" i="15"/>
  <c r="G82" i="15"/>
  <c r="F82" i="15"/>
  <c r="B82" i="15"/>
  <c r="B19" i="15" s="1"/>
  <c r="AG81" i="15"/>
  <c r="AF81" i="15"/>
  <c r="AE81" i="15"/>
  <c r="AB81" i="15"/>
  <c r="AA81" i="15"/>
  <c r="Z81" i="15"/>
  <c r="W81" i="15"/>
  <c r="V81" i="15"/>
  <c r="U81" i="15"/>
  <c r="R81" i="15"/>
  <c r="Q81" i="15"/>
  <c r="P81" i="15"/>
  <c r="M81" i="15"/>
  <c r="L81" i="15"/>
  <c r="K81" i="15"/>
  <c r="H81" i="15"/>
  <c r="G81" i="15"/>
  <c r="F81" i="15"/>
  <c r="B81" i="15"/>
  <c r="B18" i="15" s="1"/>
  <c r="AG80" i="15"/>
  <c r="AF80" i="15"/>
  <c r="AE80" i="15"/>
  <c r="AB80" i="15"/>
  <c r="AA80" i="15"/>
  <c r="Z80" i="15"/>
  <c r="W80" i="15"/>
  <c r="V80" i="15"/>
  <c r="U80" i="15"/>
  <c r="R80" i="15"/>
  <c r="Q80" i="15"/>
  <c r="P80" i="15"/>
  <c r="M80" i="15"/>
  <c r="L80" i="15"/>
  <c r="K80" i="15"/>
  <c r="H80" i="15"/>
  <c r="G80" i="15"/>
  <c r="F80" i="15"/>
  <c r="B80" i="15"/>
  <c r="B17" i="15" s="1"/>
  <c r="AG79" i="15"/>
  <c r="AF79" i="15"/>
  <c r="AE79" i="15"/>
  <c r="AB79" i="15"/>
  <c r="AA79" i="15"/>
  <c r="Z79" i="15"/>
  <c r="W79" i="15"/>
  <c r="V79" i="15"/>
  <c r="U79" i="15"/>
  <c r="R79" i="15"/>
  <c r="Q79" i="15"/>
  <c r="P79" i="15"/>
  <c r="M79" i="15"/>
  <c r="L79" i="15"/>
  <c r="K79" i="15"/>
  <c r="H79" i="15"/>
  <c r="G79" i="15"/>
  <c r="F79" i="15"/>
  <c r="B79" i="15"/>
  <c r="B16" i="15" s="1"/>
  <c r="AG78" i="15"/>
  <c r="AF78" i="15"/>
  <c r="AE78" i="15"/>
  <c r="AB78" i="15"/>
  <c r="AA78" i="15"/>
  <c r="Z78" i="15"/>
  <c r="W78" i="15"/>
  <c r="V78" i="15"/>
  <c r="U78" i="15"/>
  <c r="R78" i="15"/>
  <c r="Q78" i="15"/>
  <c r="P78" i="15"/>
  <c r="M78" i="15"/>
  <c r="L78" i="15"/>
  <c r="K78" i="15"/>
  <c r="H78" i="15"/>
  <c r="G78" i="15"/>
  <c r="F78" i="15"/>
  <c r="B78" i="15"/>
  <c r="B15" i="15" s="1"/>
  <c r="AG77" i="15"/>
  <c r="AF77" i="15"/>
  <c r="AE77" i="15"/>
  <c r="AB77" i="15"/>
  <c r="AA77" i="15"/>
  <c r="Z77" i="15"/>
  <c r="W77" i="15"/>
  <c r="V77" i="15"/>
  <c r="U77" i="15"/>
  <c r="R77" i="15"/>
  <c r="Q77" i="15"/>
  <c r="P77" i="15"/>
  <c r="M77" i="15"/>
  <c r="L77" i="15"/>
  <c r="K77" i="15"/>
  <c r="H77" i="15"/>
  <c r="G77" i="15"/>
  <c r="F77" i="15"/>
  <c r="B77" i="15"/>
  <c r="B14" i="15" s="1"/>
  <c r="AG76" i="15"/>
  <c r="AF76" i="15"/>
  <c r="AE76" i="15"/>
  <c r="AB76" i="15"/>
  <c r="AA76" i="15"/>
  <c r="Z76" i="15"/>
  <c r="W76" i="15"/>
  <c r="V76" i="15"/>
  <c r="U76" i="15"/>
  <c r="R76" i="15"/>
  <c r="Q76" i="15"/>
  <c r="P76" i="15"/>
  <c r="M76" i="15"/>
  <c r="L76" i="15"/>
  <c r="K76" i="15"/>
  <c r="H76" i="15"/>
  <c r="G76" i="15"/>
  <c r="F76" i="15"/>
  <c r="B76" i="15"/>
  <c r="B13" i="15" s="1"/>
  <c r="AG75" i="15"/>
  <c r="AF75" i="15"/>
  <c r="AE75" i="15"/>
  <c r="AB75" i="15"/>
  <c r="AA75" i="15"/>
  <c r="Z75" i="15"/>
  <c r="W75" i="15"/>
  <c r="V75" i="15"/>
  <c r="U75" i="15"/>
  <c r="R75" i="15"/>
  <c r="Q75" i="15"/>
  <c r="P75" i="15"/>
  <c r="M75" i="15"/>
  <c r="L75" i="15"/>
  <c r="K75" i="15"/>
  <c r="H75" i="15"/>
  <c r="G75" i="15"/>
  <c r="F75" i="15"/>
  <c r="B75" i="15"/>
  <c r="B12" i="15" s="1"/>
  <c r="AG74" i="15"/>
  <c r="AF74" i="15"/>
  <c r="AE74" i="15"/>
  <c r="AB74" i="15"/>
  <c r="AA74" i="15"/>
  <c r="Z74" i="15"/>
  <c r="W74" i="15"/>
  <c r="V74" i="15"/>
  <c r="U74" i="15"/>
  <c r="R74" i="15"/>
  <c r="Q74" i="15"/>
  <c r="P74" i="15"/>
  <c r="M74" i="15"/>
  <c r="L74" i="15"/>
  <c r="K74" i="15"/>
  <c r="H74" i="15"/>
  <c r="G74" i="15"/>
  <c r="F74" i="15"/>
  <c r="B74" i="15"/>
  <c r="B11" i="15" s="1"/>
  <c r="AG73" i="15"/>
  <c r="AF73" i="15"/>
  <c r="AE73" i="15"/>
  <c r="AB73" i="15"/>
  <c r="AA73" i="15"/>
  <c r="Z73" i="15"/>
  <c r="W73" i="15"/>
  <c r="V73" i="15"/>
  <c r="U73" i="15"/>
  <c r="R73" i="15"/>
  <c r="Q73" i="15"/>
  <c r="P73" i="15"/>
  <c r="M73" i="15"/>
  <c r="L73" i="15"/>
  <c r="K73" i="15"/>
  <c r="H73" i="15"/>
  <c r="G73" i="15"/>
  <c r="F73" i="15"/>
  <c r="AC72" i="15"/>
  <c r="X72" i="15"/>
  <c r="S72" i="15"/>
  <c r="N72" i="15"/>
  <c r="I72" i="15"/>
  <c r="D72"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AG42" i="15"/>
  <c r="AG67" i="15" s="1"/>
  <c r="AF42" i="15"/>
  <c r="AF67" i="15" s="1"/>
  <c r="AE42" i="15"/>
  <c r="AE62" i="15" s="1"/>
  <c r="AB42" i="15"/>
  <c r="AB44" i="15" s="1"/>
  <c r="AA42" i="15"/>
  <c r="AA60" i="15" s="1"/>
  <c r="Z42" i="15"/>
  <c r="Z63" i="15" s="1"/>
  <c r="W42" i="15"/>
  <c r="W65" i="15" s="1"/>
  <c r="V42" i="15"/>
  <c r="V66" i="15" s="1"/>
  <c r="U42" i="15"/>
  <c r="U64" i="15" s="1"/>
  <c r="R42" i="15"/>
  <c r="R66" i="15" s="1"/>
  <c r="Q42" i="15"/>
  <c r="Q50" i="15" s="1"/>
  <c r="P42" i="15"/>
  <c r="P60" i="15" s="1"/>
  <c r="M42" i="15"/>
  <c r="M63" i="15" s="1"/>
  <c r="L42" i="15"/>
  <c r="L45" i="15" s="1"/>
  <c r="K42" i="15"/>
  <c r="K61" i="15" s="1"/>
  <c r="H42" i="15"/>
  <c r="H58" i="15" s="1"/>
  <c r="G42" i="15"/>
  <c r="G67" i="15" s="1"/>
  <c r="F42" i="15"/>
  <c r="F62" i="15" s="1"/>
  <c r="AG41" i="15"/>
  <c r="AF41" i="15"/>
  <c r="AE41" i="15"/>
  <c r="AB41" i="15"/>
  <c r="AA41" i="15"/>
  <c r="Z41" i="15"/>
  <c r="W41" i="15"/>
  <c r="V41" i="15"/>
  <c r="U41" i="15"/>
  <c r="R41" i="15"/>
  <c r="Q41" i="15"/>
  <c r="P41" i="15"/>
  <c r="M41" i="15"/>
  <c r="L41" i="15"/>
  <c r="K41" i="15"/>
  <c r="H41" i="15"/>
  <c r="G41" i="15"/>
  <c r="F41" i="15"/>
  <c r="AC40" i="15"/>
  <c r="X40" i="15"/>
  <c r="S40" i="15"/>
  <c r="N40" i="15"/>
  <c r="I40" i="15"/>
  <c r="D40" i="15"/>
  <c r="F43" i="8"/>
  <c r="G43" i="8"/>
  <c r="H43" i="8"/>
  <c r="I43" i="8"/>
  <c r="J43" i="8"/>
  <c r="K43" i="8"/>
  <c r="L43" i="8"/>
  <c r="M43" i="8"/>
  <c r="N43" i="8"/>
  <c r="O43" i="8"/>
  <c r="D77" i="8"/>
  <c r="D78" i="8" s="1"/>
  <c r="D79" i="8" s="1"/>
  <c r="D80" i="8" s="1"/>
  <c r="D81" i="8" s="1"/>
  <c r="D82" i="8" s="1"/>
  <c r="D83" i="8" s="1"/>
  <c r="D84" i="8" s="1"/>
  <c r="D85" i="8" s="1"/>
  <c r="D86" i="8" s="1"/>
  <c r="D87" i="8" s="1"/>
  <c r="D88" i="8" s="1"/>
  <c r="D89" i="8" s="1"/>
  <c r="D90" i="8" s="1"/>
  <c r="D91" i="8" s="1"/>
  <c r="D92" i="8" s="1"/>
  <c r="D93" i="8" s="1"/>
  <c r="D94" i="8" s="1"/>
  <c r="D95" i="8" s="1"/>
  <c r="D96" i="8" s="1"/>
  <c r="D97" i="8" s="1"/>
  <c r="D98" i="8" s="1"/>
  <c r="D99" i="8" s="1"/>
  <c r="D100" i="8" s="1"/>
  <c r="W75" i="8"/>
  <c r="V75" i="8"/>
  <c r="U75" i="8"/>
  <c r="T75" i="8"/>
  <c r="S75" i="8"/>
  <c r="R75" i="8"/>
  <c r="Q75" i="8"/>
  <c r="P75" i="8"/>
  <c r="O75" i="8"/>
  <c r="N75" i="8"/>
  <c r="M75" i="8"/>
  <c r="L75" i="8"/>
  <c r="K75" i="8"/>
  <c r="J75" i="8"/>
  <c r="I75" i="8"/>
  <c r="H75" i="8"/>
  <c r="G75" i="8"/>
  <c r="F75" i="8"/>
  <c r="W74" i="8"/>
  <c r="V74" i="8"/>
  <c r="U74" i="8"/>
  <c r="T74" i="8"/>
  <c r="S74" i="8"/>
  <c r="R74" i="8"/>
  <c r="Q74" i="8"/>
  <c r="P74" i="8"/>
  <c r="O74" i="8"/>
  <c r="N74" i="8"/>
  <c r="M74" i="8"/>
  <c r="L74" i="8"/>
  <c r="K74" i="8"/>
  <c r="J74" i="8"/>
  <c r="I74" i="8"/>
  <c r="H74" i="8"/>
  <c r="G74" i="8"/>
  <c r="F74" i="8"/>
  <c r="U73" i="8"/>
  <c r="R73" i="8"/>
  <c r="O73" i="8"/>
  <c r="L73" i="8"/>
  <c r="I73" i="8"/>
  <c r="F73" i="8"/>
  <c r="B68" i="8"/>
  <c r="B67" i="8"/>
  <c r="B66" i="8"/>
  <c r="B65" i="8"/>
  <c r="B64" i="8"/>
  <c r="B63" i="8"/>
  <c r="B62" i="8"/>
  <c r="B61" i="8"/>
  <c r="B60" i="8"/>
  <c r="B59" i="8"/>
  <c r="B58" i="8"/>
  <c r="B57" i="8"/>
  <c r="B56" i="8"/>
  <c r="B55" i="8"/>
  <c r="B54" i="8"/>
  <c r="B53" i="8"/>
  <c r="B52" i="8"/>
  <c r="B51" i="8"/>
  <c r="B50" i="8"/>
  <c r="B49" i="8"/>
  <c r="B48" i="8"/>
  <c r="B47" i="8"/>
  <c r="B46" i="8"/>
  <c r="B45" i="8"/>
  <c r="F49" i="15" l="1"/>
  <c r="R17" i="6"/>
  <c r="R19" i="6"/>
  <c r="R25" i="6"/>
  <c r="R24" i="6"/>
  <c r="R27" i="6"/>
  <c r="R28" i="6"/>
  <c r="R29" i="6"/>
  <c r="R16" i="6"/>
  <c r="R23" i="6"/>
  <c r="R20" i="6"/>
  <c r="R21" i="6"/>
  <c r="R22" i="6"/>
  <c r="R18" i="6"/>
  <c r="R14" i="6"/>
  <c r="R15" i="6"/>
  <c r="AE49" i="15"/>
  <c r="AF62" i="15"/>
  <c r="AF52" i="15"/>
  <c r="AF61" i="15"/>
  <c r="AA61" i="15"/>
  <c r="AA62" i="15"/>
  <c r="AA45" i="15"/>
  <c r="AA63" i="15"/>
  <c r="AF53" i="15"/>
  <c r="AE63" i="15"/>
  <c r="AA46" i="15"/>
  <c r="AF44" i="15"/>
  <c r="AF54" i="15"/>
  <c r="AE64" i="15"/>
  <c r="AA47" i="15"/>
  <c r="AF45" i="15"/>
  <c r="AE55" i="15"/>
  <c r="AE65" i="15"/>
  <c r="AA53" i="15"/>
  <c r="AF46" i="15"/>
  <c r="AE56" i="15"/>
  <c r="AA54" i="15"/>
  <c r="AE47" i="15"/>
  <c r="AE57" i="15"/>
  <c r="AA55" i="15"/>
  <c r="AE48" i="15"/>
  <c r="AF60" i="15"/>
  <c r="K64" i="15"/>
  <c r="R50" i="15"/>
  <c r="R44" i="15"/>
  <c r="R55" i="15"/>
  <c r="R61" i="15"/>
  <c r="R59" i="15"/>
  <c r="R63" i="15"/>
  <c r="M58" i="15"/>
  <c r="M62" i="15"/>
  <c r="R57" i="15"/>
  <c r="R46" i="15"/>
  <c r="R67" i="15"/>
  <c r="R49" i="15"/>
  <c r="M43" i="15"/>
  <c r="M47" i="15"/>
  <c r="M64" i="15"/>
  <c r="M48" i="15"/>
  <c r="M67" i="15"/>
  <c r="M49" i="15"/>
  <c r="M52" i="15"/>
  <c r="M53" i="15"/>
  <c r="H66" i="15"/>
  <c r="H49" i="15"/>
  <c r="H45" i="15"/>
  <c r="H53" i="15"/>
  <c r="H62" i="15"/>
  <c r="H57" i="15"/>
  <c r="H64" i="15"/>
  <c r="W51" i="15"/>
  <c r="W59" i="15"/>
  <c r="W55" i="15"/>
  <c r="W62" i="15"/>
  <c r="W63" i="15"/>
  <c r="V45" i="15"/>
  <c r="W66" i="15"/>
  <c r="V49" i="15"/>
  <c r="V53" i="15"/>
  <c r="W43" i="15"/>
  <c r="W54" i="15"/>
  <c r="V65" i="15"/>
  <c r="W46" i="15"/>
  <c r="V57" i="15"/>
  <c r="W67" i="15"/>
  <c r="W47" i="15"/>
  <c r="W58" i="15"/>
  <c r="W50" i="15"/>
  <c r="V61" i="15"/>
  <c r="G47" i="15"/>
  <c r="G55" i="15"/>
  <c r="L56" i="15"/>
  <c r="L60" i="15"/>
  <c r="Z50" i="15"/>
  <c r="AB52" i="15"/>
  <c r="Z58" i="15"/>
  <c r="AB60" i="15"/>
  <c r="Z66" i="15"/>
  <c r="H43" i="15"/>
  <c r="H47" i="15"/>
  <c r="H51" i="15"/>
  <c r="H55" i="15"/>
  <c r="H59" i="15"/>
  <c r="H65" i="15"/>
  <c r="M45" i="15"/>
  <c r="L49" i="15"/>
  <c r="L53" i="15"/>
  <c r="M56" i="15"/>
  <c r="M60" i="15"/>
  <c r="L64" i="15"/>
  <c r="R43" i="15"/>
  <c r="P50" i="15"/>
  <c r="R56" i="15"/>
  <c r="R62" i="15"/>
  <c r="V43" i="15"/>
  <c r="V47" i="15"/>
  <c r="V51" i="15"/>
  <c r="V55" i="15"/>
  <c r="V59" i="15"/>
  <c r="V63" i="15"/>
  <c r="V67" i="15"/>
  <c r="Z45" i="15"/>
  <c r="AB47" i="15"/>
  <c r="AA50" i="15"/>
  <c r="Z53" i="15"/>
  <c r="AB55" i="15"/>
  <c r="AA58" i="15"/>
  <c r="Z61" i="15"/>
  <c r="AB63" i="15"/>
  <c r="AA66" i="15"/>
  <c r="AE44" i="15"/>
  <c r="AG46" i="15"/>
  <c r="AF49" i="15"/>
  <c r="AE52" i="15"/>
  <c r="AG54" i="15"/>
  <c r="AF57" i="15"/>
  <c r="AE60" i="15"/>
  <c r="AG62" i="15"/>
  <c r="AF65" i="15"/>
  <c r="G44" i="15"/>
  <c r="G52" i="15"/>
  <c r="L57" i="15"/>
  <c r="L61" i="15"/>
  <c r="AG65" i="15"/>
  <c r="H44" i="15"/>
  <c r="H48" i="15"/>
  <c r="H52" i="15"/>
  <c r="H56" i="15"/>
  <c r="H60" i="15"/>
  <c r="H67" i="15"/>
  <c r="M46" i="15"/>
  <c r="L50" i="15"/>
  <c r="L54" i="15"/>
  <c r="M57" i="15"/>
  <c r="M61" i="15"/>
  <c r="L65" i="15"/>
  <c r="P45" i="15"/>
  <c r="R51" i="15"/>
  <c r="P58" i="15"/>
  <c r="R64" i="15"/>
  <c r="V44" i="15"/>
  <c r="V48" i="15"/>
  <c r="V52" i="15"/>
  <c r="V56" i="15"/>
  <c r="V60" i="15"/>
  <c r="V64" i="15"/>
  <c r="Z43" i="15"/>
  <c r="AB45" i="15"/>
  <c r="AA48" i="15"/>
  <c r="Z51" i="15"/>
  <c r="AB53" i="15"/>
  <c r="AA56" i="15"/>
  <c r="Z59" i="15"/>
  <c r="AB61" i="15"/>
  <c r="AA64" i="15"/>
  <c r="Z67" i="15"/>
  <c r="AG44" i="15"/>
  <c r="AF47" i="15"/>
  <c r="AE50" i="15"/>
  <c r="AG52" i="15"/>
  <c r="AF55" i="15"/>
  <c r="AE58" i="15"/>
  <c r="AG60" i="15"/>
  <c r="AF63" i="15"/>
  <c r="AE66" i="15"/>
  <c r="G48" i="15"/>
  <c r="G56" i="15"/>
  <c r="G60" i="15"/>
  <c r="L46" i="15"/>
  <c r="Z48" i="15"/>
  <c r="AB50" i="15"/>
  <c r="Z56" i="15"/>
  <c r="AB58" i="15"/>
  <c r="Z64" i="15"/>
  <c r="AB66" i="15"/>
  <c r="AG49" i="15"/>
  <c r="AG57" i="15"/>
  <c r="G45" i="15"/>
  <c r="G49" i="15"/>
  <c r="G53" i="15"/>
  <c r="G57" i="15"/>
  <c r="H61" i="15"/>
  <c r="L43" i="15"/>
  <c r="L47" i="15"/>
  <c r="M50" i="15"/>
  <c r="M54" i="15"/>
  <c r="L58" i="15"/>
  <c r="L62" i="15"/>
  <c r="M65" i="15"/>
  <c r="R45" i="15"/>
  <c r="R52" i="15"/>
  <c r="R58" i="15"/>
  <c r="R65" i="15"/>
  <c r="W44" i="15"/>
  <c r="W48" i="15"/>
  <c r="W52" i="15"/>
  <c r="W56" i="15"/>
  <c r="W60" i="15"/>
  <c r="W64" i="15"/>
  <c r="AA43" i="15"/>
  <c r="Z46" i="15"/>
  <c r="AB48" i="15"/>
  <c r="AA51" i="15"/>
  <c r="Z54" i="15"/>
  <c r="AB56" i="15"/>
  <c r="AA59" i="15"/>
  <c r="Z62" i="15"/>
  <c r="AB64" i="15"/>
  <c r="AA67" i="15"/>
  <c r="AE45" i="15"/>
  <c r="AG47" i="15"/>
  <c r="AF50" i="15"/>
  <c r="AE53" i="15"/>
  <c r="AG55" i="15"/>
  <c r="AF58" i="15"/>
  <c r="AE61" i="15"/>
  <c r="AG63" i="15"/>
  <c r="AF66" i="15"/>
  <c r="L55" i="15"/>
  <c r="AB43" i="15"/>
  <c r="Z49" i="15"/>
  <c r="AB59" i="15"/>
  <c r="AG66" i="15"/>
  <c r="L66" i="15"/>
  <c r="P53" i="15"/>
  <c r="AB51" i="15"/>
  <c r="Z57" i="15"/>
  <c r="Z65" i="15"/>
  <c r="G46" i="15"/>
  <c r="G50" i="15"/>
  <c r="G54" i="15"/>
  <c r="G58" i="15"/>
  <c r="H63" i="15"/>
  <c r="L44" i="15"/>
  <c r="K48" i="15"/>
  <c r="M51" i="15"/>
  <c r="M55" i="15"/>
  <c r="L59" i="15"/>
  <c r="L63" i="15"/>
  <c r="M66" i="15"/>
  <c r="R47" i="15"/>
  <c r="R53" i="15"/>
  <c r="R60" i="15"/>
  <c r="Q66" i="15"/>
  <c r="W45" i="15"/>
  <c r="W49" i="15"/>
  <c r="W53" i="15"/>
  <c r="W57" i="15"/>
  <c r="W61" i="15"/>
  <c r="Z44" i="15"/>
  <c r="AB46" i="15"/>
  <c r="AA49" i="15"/>
  <c r="Z52" i="15"/>
  <c r="AB54" i="15"/>
  <c r="AA57" i="15"/>
  <c r="Z60" i="15"/>
  <c r="AB62" i="15"/>
  <c r="AA65" i="15"/>
  <c r="AE43" i="15"/>
  <c r="AG45" i="15"/>
  <c r="AF48" i="15"/>
  <c r="AE51" i="15"/>
  <c r="AG53" i="15"/>
  <c r="AF56" i="15"/>
  <c r="AE59" i="15"/>
  <c r="AG61" i="15"/>
  <c r="AF64" i="15"/>
  <c r="AE67" i="15"/>
  <c r="L51" i="15"/>
  <c r="P66" i="15"/>
  <c r="AB67" i="15"/>
  <c r="AG50" i="15"/>
  <c r="AG58" i="15"/>
  <c r="H46" i="15"/>
  <c r="H50" i="15"/>
  <c r="H54" i="15"/>
  <c r="G64" i="15"/>
  <c r="M44" i="15"/>
  <c r="L48" i="15"/>
  <c r="L52" i="15"/>
  <c r="K56" i="15"/>
  <c r="M59" i="15"/>
  <c r="L67" i="15"/>
  <c r="R48" i="15"/>
  <c r="R54" i="15"/>
  <c r="P61" i="15"/>
  <c r="V46" i="15"/>
  <c r="V50" i="15"/>
  <c r="V54" i="15"/>
  <c r="V58" i="15"/>
  <c r="V62" i="15"/>
  <c r="AA44" i="15"/>
  <c r="Z47" i="15"/>
  <c r="AB49" i="15"/>
  <c r="AA52" i="15"/>
  <c r="Z55" i="15"/>
  <c r="AB57" i="15"/>
  <c r="AB65" i="15"/>
  <c r="AF43" i="15"/>
  <c r="AE46" i="15"/>
  <c r="AG48" i="15"/>
  <c r="AF51" i="15"/>
  <c r="AE54" i="15"/>
  <c r="AG56" i="15"/>
  <c r="AF59" i="15"/>
  <c r="AG64" i="15"/>
  <c r="G43" i="15"/>
  <c r="G51" i="15"/>
  <c r="G59" i="15"/>
  <c r="AG43" i="15"/>
  <c r="AG51" i="15"/>
  <c r="AG59" i="15"/>
  <c r="U43" i="15"/>
  <c r="U51" i="15"/>
  <c r="U59" i="15"/>
  <c r="U67" i="15"/>
  <c r="U46" i="15"/>
  <c r="U54" i="15"/>
  <c r="U62" i="15"/>
  <c r="U49" i="15"/>
  <c r="U57" i="15"/>
  <c r="U65" i="15"/>
  <c r="U44" i="15"/>
  <c r="U52" i="15"/>
  <c r="U60" i="15"/>
  <c r="U55" i="15"/>
  <c r="U50" i="15"/>
  <c r="U58" i="15"/>
  <c r="U66" i="15"/>
  <c r="U47" i="15"/>
  <c r="U45" i="15"/>
  <c r="U53" i="15"/>
  <c r="U61" i="15"/>
  <c r="U63" i="15"/>
  <c r="U48" i="15"/>
  <c r="U56" i="15"/>
  <c r="Q44" i="15"/>
  <c r="Q47" i="15"/>
  <c r="Q54" i="15"/>
  <c r="Q61" i="15"/>
  <c r="Q65" i="15"/>
  <c r="Q62" i="15"/>
  <c r="Q52" i="15"/>
  <c r="Q45" i="15"/>
  <c r="Q49" i="15"/>
  <c r="Q56" i="15"/>
  <c r="Q63" i="15"/>
  <c r="Q58" i="15"/>
  <c r="Q55" i="15"/>
  <c r="Q60" i="15"/>
  <c r="Q67" i="15"/>
  <c r="Q59" i="15"/>
  <c r="Q46" i="15"/>
  <c r="Q53" i="15"/>
  <c r="Q57" i="15"/>
  <c r="Q64" i="15"/>
  <c r="Q51" i="15"/>
  <c r="Q48" i="15"/>
  <c r="Q43" i="15"/>
  <c r="P47" i="15"/>
  <c r="P55" i="15"/>
  <c r="P63" i="15"/>
  <c r="P48" i="15"/>
  <c r="P56" i="15"/>
  <c r="P64" i="15"/>
  <c r="P43" i="15"/>
  <c r="P51" i="15"/>
  <c r="P59" i="15"/>
  <c r="P67" i="15"/>
  <c r="P46" i="15"/>
  <c r="P54" i="15"/>
  <c r="P62" i="15"/>
  <c r="P49" i="15"/>
  <c r="P57" i="15"/>
  <c r="P65" i="15"/>
  <c r="P44" i="15"/>
  <c r="P52" i="15"/>
  <c r="K43" i="15"/>
  <c r="K51" i="15"/>
  <c r="K59" i="15"/>
  <c r="K67" i="15"/>
  <c r="K46" i="15"/>
  <c r="K54" i="15"/>
  <c r="K62" i="15"/>
  <c r="K49" i="15"/>
  <c r="K57" i="15"/>
  <c r="K65" i="15"/>
  <c r="K44" i="15"/>
  <c r="K52" i="15"/>
  <c r="K60" i="15"/>
  <c r="K47" i="15"/>
  <c r="K55" i="15"/>
  <c r="K63" i="15"/>
  <c r="K50" i="15"/>
  <c r="K58" i="15"/>
  <c r="K66" i="15"/>
  <c r="K45" i="15"/>
  <c r="K53" i="15"/>
  <c r="G61" i="15"/>
  <c r="G65" i="15"/>
  <c r="G62" i="15"/>
  <c r="G66" i="15"/>
  <c r="G63" i="15"/>
  <c r="F65" i="15"/>
  <c r="F60" i="15"/>
  <c r="F57" i="15"/>
  <c r="F44" i="15"/>
  <c r="F52" i="15"/>
  <c r="F47" i="15"/>
  <c r="F55" i="15"/>
  <c r="F63" i="15"/>
  <c r="F50" i="15"/>
  <c r="F58" i="15"/>
  <c r="F66" i="15"/>
  <c r="F45" i="15"/>
  <c r="F53" i="15"/>
  <c r="F61" i="15"/>
  <c r="F48" i="15"/>
  <c r="F56" i="15"/>
  <c r="F64" i="15"/>
  <c r="F43" i="15"/>
  <c r="F51" i="15"/>
  <c r="F59" i="15"/>
  <c r="F67" i="15"/>
  <c r="F46" i="15"/>
  <c r="F54" i="15"/>
  <c r="J92" i="15"/>
  <c r="I92" i="15" s="1"/>
  <c r="T89" i="15"/>
  <c r="S89" i="15" s="1"/>
  <c r="E80" i="15"/>
  <c r="Y81" i="15"/>
  <c r="X81" i="15" s="1"/>
  <c r="E92" i="15"/>
  <c r="D92" i="15" s="1"/>
  <c r="E81" i="15"/>
  <c r="Y84" i="15"/>
  <c r="X84" i="15" s="1"/>
  <c r="E97" i="15"/>
  <c r="D97" i="15" s="1"/>
  <c r="T83" i="15"/>
  <c r="S83" i="15" s="1"/>
  <c r="O90" i="15"/>
  <c r="N90" i="15" s="1"/>
  <c r="O96" i="15"/>
  <c r="N96" i="15" s="1"/>
  <c r="O98" i="15"/>
  <c r="N98" i="15" s="1"/>
  <c r="T76" i="15"/>
  <c r="Y85" i="15"/>
  <c r="X85" i="15" s="1"/>
  <c r="T86" i="15"/>
  <c r="S86" i="15" s="1"/>
  <c r="AD90" i="15"/>
  <c r="AC90" i="15" s="1"/>
  <c r="E96" i="15"/>
  <c r="D96" i="15" s="1"/>
  <c r="T96" i="15"/>
  <c r="S96" i="15" s="1"/>
  <c r="T77" i="15"/>
  <c r="Y74" i="15"/>
  <c r="X74" i="15" s="1"/>
  <c r="E85" i="15"/>
  <c r="D85" i="15" s="1"/>
  <c r="O83" i="15"/>
  <c r="N83" i="15" s="1"/>
  <c r="O87" i="15"/>
  <c r="N87" i="15" s="1"/>
  <c r="O75" i="15"/>
  <c r="AD79" i="15"/>
  <c r="AC79" i="15" s="1"/>
  <c r="Y80" i="15"/>
  <c r="X80" i="15" s="1"/>
  <c r="E87" i="15"/>
  <c r="D87" i="15" s="1"/>
  <c r="Y88" i="15"/>
  <c r="X88" i="15" s="1"/>
  <c r="E91" i="15"/>
  <c r="D91" i="15" s="1"/>
  <c r="E95" i="15"/>
  <c r="D95" i="15" s="1"/>
  <c r="Y98" i="15"/>
  <c r="X98" i="15" s="1"/>
  <c r="J76" i="15"/>
  <c r="O80" i="15"/>
  <c r="J83" i="15"/>
  <c r="I83" i="15" s="1"/>
  <c r="Y90" i="15"/>
  <c r="X90" i="15" s="1"/>
  <c r="E77" i="15"/>
  <c r="AD85" i="15"/>
  <c r="AC85" i="15" s="1"/>
  <c r="E93" i="15"/>
  <c r="D93" i="15" s="1"/>
  <c r="AD95" i="15"/>
  <c r="AC95" i="15" s="1"/>
  <c r="Y96" i="15"/>
  <c r="X96" i="15" s="1"/>
  <c r="J98" i="15"/>
  <c r="I98" i="15" s="1"/>
  <c r="E89" i="15"/>
  <c r="D89" i="15" s="1"/>
  <c r="O77" i="15"/>
  <c r="J81" i="15"/>
  <c r="AD87" i="15"/>
  <c r="AC87" i="15" s="1"/>
  <c r="AD80" i="15"/>
  <c r="AC80" i="15" s="1"/>
  <c r="AD82" i="15"/>
  <c r="AC82" i="15" s="1"/>
  <c r="J95" i="15"/>
  <c r="I95" i="15" s="1"/>
  <c r="J85" i="15"/>
  <c r="I85" i="15" s="1"/>
  <c r="Y92" i="15"/>
  <c r="X92" i="15" s="1"/>
  <c r="AD96" i="15"/>
  <c r="AC96" i="15" s="1"/>
  <c r="E75" i="15"/>
  <c r="Y78" i="15"/>
  <c r="X78" i="15" s="1"/>
  <c r="Y82" i="15"/>
  <c r="X82" i="15" s="1"/>
  <c r="E83" i="15"/>
  <c r="D83" i="15" s="1"/>
  <c r="E74" i="15"/>
  <c r="O74" i="15"/>
  <c r="AD74" i="15"/>
  <c r="AC74" i="15" s="1"/>
  <c r="Y75" i="15"/>
  <c r="X75" i="15" s="1"/>
  <c r="Y77" i="15"/>
  <c r="X77" i="15" s="1"/>
  <c r="E78" i="15"/>
  <c r="Y79" i="15"/>
  <c r="X79" i="15" s="1"/>
  <c r="E82" i="15"/>
  <c r="D82" i="15" s="1"/>
  <c r="Y83" i="15"/>
  <c r="X83" i="15" s="1"/>
  <c r="E84" i="15"/>
  <c r="D84" i="15" s="1"/>
  <c r="E86" i="15"/>
  <c r="D86" i="15" s="1"/>
  <c r="Y87" i="15"/>
  <c r="X87" i="15" s="1"/>
  <c r="Y97" i="15"/>
  <c r="X97" i="15" s="1"/>
  <c r="J90" i="15"/>
  <c r="I90" i="15" s="1"/>
  <c r="Y94" i="15"/>
  <c r="X94" i="15" s="1"/>
  <c r="Y86" i="15"/>
  <c r="X86" i="15" s="1"/>
  <c r="T78" i="15"/>
  <c r="T82" i="15"/>
  <c r="S82" i="15" s="1"/>
  <c r="T84" i="15"/>
  <c r="S84" i="15" s="1"/>
  <c r="T88" i="15"/>
  <c r="S88" i="15" s="1"/>
  <c r="T90" i="15"/>
  <c r="S90" i="15" s="1"/>
  <c r="T92" i="15"/>
  <c r="S92" i="15" s="1"/>
  <c r="T94" i="15"/>
  <c r="S94" i="15" s="1"/>
  <c r="T98" i="15"/>
  <c r="S98" i="15" s="1"/>
  <c r="E79" i="15"/>
  <c r="T74" i="15"/>
  <c r="T80" i="15"/>
  <c r="O79" i="15"/>
  <c r="O81" i="15"/>
  <c r="O85" i="15"/>
  <c r="N85" i="15" s="1"/>
  <c r="O89" i="15"/>
  <c r="N89" i="15" s="1"/>
  <c r="O91" i="15"/>
  <c r="N91" i="15" s="1"/>
  <c r="O93" i="15"/>
  <c r="N93" i="15" s="1"/>
  <c r="O95" i="15"/>
  <c r="N95" i="15" s="1"/>
  <c r="O97" i="15"/>
  <c r="N97" i="15" s="1"/>
  <c r="E76" i="15"/>
  <c r="J94" i="15"/>
  <c r="I94" i="15" s="1"/>
  <c r="Y76" i="15"/>
  <c r="X76" i="15" s="1"/>
  <c r="AD77" i="15"/>
  <c r="AC77" i="15" s="1"/>
  <c r="J74" i="15"/>
  <c r="AD75" i="15"/>
  <c r="AC75" i="15" s="1"/>
  <c r="AD81" i="15"/>
  <c r="AC81" i="15" s="1"/>
  <c r="J82" i="15"/>
  <c r="I82" i="15" s="1"/>
  <c r="AD83" i="15"/>
  <c r="AC83" i="15" s="1"/>
  <c r="J84" i="15"/>
  <c r="I84" i="15" s="1"/>
  <c r="J86" i="15"/>
  <c r="I86" i="15" s="1"/>
  <c r="J88" i="15"/>
  <c r="I88" i="15" s="1"/>
  <c r="AD89" i="15"/>
  <c r="AC89" i="15" s="1"/>
  <c r="AD91" i="15"/>
  <c r="AC91" i="15" s="1"/>
  <c r="J96" i="15"/>
  <c r="I96" i="15" s="1"/>
  <c r="AD97" i="15"/>
  <c r="AC97" i="15" s="1"/>
  <c r="T75" i="15"/>
  <c r="T79" i="15"/>
  <c r="T81" i="15"/>
  <c r="T85" i="15"/>
  <c r="S85" i="15" s="1"/>
  <c r="T87" i="15"/>
  <c r="S87" i="15" s="1"/>
  <c r="T91" i="15"/>
  <c r="S91" i="15" s="1"/>
  <c r="T93" i="15"/>
  <c r="S93" i="15" s="1"/>
  <c r="O76" i="15"/>
  <c r="O78" i="15"/>
  <c r="O86" i="15"/>
  <c r="N86" i="15" s="1"/>
  <c r="O88" i="15"/>
  <c r="N88" i="15" s="1"/>
  <c r="O92" i="15"/>
  <c r="N92" i="15" s="1"/>
  <c r="O94" i="15"/>
  <c r="N94" i="15" s="1"/>
  <c r="J78" i="15"/>
  <c r="O82" i="15"/>
  <c r="N82" i="15" s="1"/>
  <c r="AD93" i="15"/>
  <c r="AC93" i="15" s="1"/>
  <c r="J75" i="15"/>
  <c r="AD76" i="15"/>
  <c r="AC76" i="15" s="1"/>
  <c r="J77" i="15"/>
  <c r="AD78" i="15"/>
  <c r="AC78" i="15" s="1"/>
  <c r="J79" i="15"/>
  <c r="AD86" i="15"/>
  <c r="AC86" i="15" s="1"/>
  <c r="J87" i="15"/>
  <c r="I87" i="15" s="1"/>
  <c r="AD88" i="15"/>
  <c r="AC88" i="15" s="1"/>
  <c r="J91" i="15"/>
  <c r="I91" i="15" s="1"/>
  <c r="AD92" i="15"/>
  <c r="AC92" i="15" s="1"/>
  <c r="J93" i="15"/>
  <c r="I93" i="15" s="1"/>
  <c r="AD94" i="15"/>
  <c r="AC94" i="15" s="1"/>
  <c r="J97" i="15"/>
  <c r="I97" i="15" s="1"/>
  <c r="AD98" i="15"/>
  <c r="AC98" i="15" s="1"/>
  <c r="J80" i="15"/>
  <c r="J89" i="15"/>
  <c r="I89" i="15" s="1"/>
  <c r="O84" i="15"/>
  <c r="N84" i="15" s="1"/>
  <c r="T95" i="15"/>
  <c r="S95" i="15" s="1"/>
  <c r="Y89" i="15"/>
  <c r="X89" i="15" s="1"/>
  <c r="AD84" i="15"/>
  <c r="AC84" i="15" s="1"/>
  <c r="E90" i="15"/>
  <c r="D90" i="15" s="1"/>
  <c r="Y91" i="15"/>
  <c r="X91" i="15" s="1"/>
  <c r="Y93" i="15"/>
  <c r="X93" i="15" s="1"/>
  <c r="E94" i="15"/>
  <c r="D94" i="15" s="1"/>
  <c r="Y95" i="15"/>
  <c r="X95" i="15" s="1"/>
  <c r="E98" i="15"/>
  <c r="D98" i="15" s="1"/>
  <c r="E88" i="15"/>
  <c r="D88" i="15" s="1"/>
  <c r="T97" i="15"/>
  <c r="S97" i="15" s="1"/>
  <c r="S81" i="15" l="1"/>
  <c r="S80" i="15"/>
  <c r="S79" i="15"/>
  <c r="S78" i="15"/>
  <c r="N79" i="15"/>
  <c r="N78" i="15"/>
  <c r="N80" i="15"/>
  <c r="N81" i="15"/>
  <c r="I81" i="15"/>
  <c r="I80" i="15"/>
  <c r="I78" i="15"/>
  <c r="I79" i="15"/>
  <c r="D80" i="15"/>
  <c r="D79" i="15"/>
  <c r="D81" i="15"/>
  <c r="D78" i="15"/>
  <c r="I76" i="15"/>
  <c r="S77" i="15"/>
  <c r="N77" i="15"/>
  <c r="I77" i="15"/>
  <c r="D77" i="15"/>
  <c r="D76" i="15"/>
  <c r="S76" i="15"/>
  <c r="N76" i="15"/>
  <c r="AD52" i="15"/>
  <c r="O20" i="15" s="1"/>
  <c r="J62" i="15"/>
  <c r="G30" i="15" s="1"/>
  <c r="AD65" i="15"/>
  <c r="AC65" i="15" s="1"/>
  <c r="N33" i="15" s="1"/>
  <c r="T61" i="15"/>
  <c r="S61" i="15" s="1"/>
  <c r="J29" i="15" s="1"/>
  <c r="J46" i="15"/>
  <c r="O54" i="15"/>
  <c r="I22" i="15" s="1"/>
  <c r="J61" i="15"/>
  <c r="I61" i="15" s="1"/>
  <c r="F29" i="15" s="1"/>
  <c r="J53" i="15"/>
  <c r="G21" i="15" s="1"/>
  <c r="E61" i="15"/>
  <c r="D61" i="15" s="1"/>
  <c r="D29" i="15" s="1"/>
  <c r="N75" i="15"/>
  <c r="T66" i="15"/>
  <c r="S66" i="15" s="1"/>
  <c r="J34" i="15" s="1"/>
  <c r="J58" i="15"/>
  <c r="I58" i="15" s="1"/>
  <c r="F26" i="15" s="1"/>
  <c r="AD56" i="15"/>
  <c r="AC56" i="15" s="1"/>
  <c r="N24" i="15" s="1"/>
  <c r="O47" i="15"/>
  <c r="AD57" i="15"/>
  <c r="O25" i="15" s="1"/>
  <c r="AD44" i="15"/>
  <c r="E51" i="15"/>
  <c r="E44" i="15"/>
  <c r="E12" i="15" s="1"/>
  <c r="O59" i="15"/>
  <c r="Y53" i="15"/>
  <c r="S74" i="15"/>
  <c r="E64" i="15"/>
  <c r="E56" i="15"/>
  <c r="E46" i="15"/>
  <c r="I75" i="15"/>
  <c r="E58" i="15"/>
  <c r="D75" i="15"/>
  <c r="E60" i="15"/>
  <c r="E66" i="15"/>
  <c r="E50" i="15"/>
  <c r="D74" i="15"/>
  <c r="E52" i="15"/>
  <c r="E62" i="15"/>
  <c r="E49" i="15"/>
  <c r="E53" i="15"/>
  <c r="E45" i="15"/>
  <c r="E65" i="15"/>
  <c r="E47" i="15"/>
  <c r="S75" i="15"/>
  <c r="E48" i="15"/>
  <c r="E57" i="15"/>
  <c r="E67" i="15"/>
  <c r="E63" i="15"/>
  <c r="E59" i="15"/>
  <c r="I74" i="15"/>
  <c r="E55" i="15"/>
  <c r="E54" i="15"/>
  <c r="N74" i="15"/>
  <c r="T48" i="15"/>
  <c r="AD45" i="15"/>
  <c r="AD60" i="15"/>
  <c r="J66" i="15"/>
  <c r="Y58" i="15"/>
  <c r="Y62" i="15"/>
  <c r="Y54" i="15"/>
  <c r="J49" i="15"/>
  <c r="Y51" i="15"/>
  <c r="AD49" i="15"/>
  <c r="J50" i="15"/>
  <c r="Y63" i="15"/>
  <c r="Y60" i="15"/>
  <c r="T52" i="15"/>
  <c r="T56" i="15"/>
  <c r="T60" i="15"/>
  <c r="O46" i="15"/>
  <c r="J64" i="15"/>
  <c r="T51" i="15"/>
  <c r="T55" i="15"/>
  <c r="T59" i="15"/>
  <c r="T63" i="15"/>
  <c r="Y44" i="15"/>
  <c r="O60" i="15"/>
  <c r="J63" i="15"/>
  <c r="J43" i="15"/>
  <c r="G11" i="15" s="1"/>
  <c r="O63" i="15"/>
  <c r="AD63" i="15"/>
  <c r="Y47" i="15"/>
  <c r="J65" i="15"/>
  <c r="T67" i="15"/>
  <c r="J54" i="15"/>
  <c r="Y49" i="15"/>
  <c r="T57" i="15"/>
  <c r="J67" i="15"/>
  <c r="J55" i="15"/>
  <c r="Y65" i="15"/>
  <c r="O45" i="15"/>
  <c r="Y67" i="15"/>
  <c r="T62" i="15"/>
  <c r="T64" i="15"/>
  <c r="O44" i="15"/>
  <c r="I12" i="15" s="1"/>
  <c r="T50" i="15"/>
  <c r="Y59" i="15"/>
  <c r="T43" i="15"/>
  <c r="K11" i="15" s="1"/>
  <c r="J45" i="15"/>
  <c r="J57" i="15"/>
  <c r="J52" i="15"/>
  <c r="J56" i="15"/>
  <c r="J60" i="15"/>
  <c r="AD64" i="15"/>
  <c r="AD66" i="15"/>
  <c r="Y61" i="15"/>
  <c r="T65" i="15"/>
  <c r="J48" i="15"/>
  <c r="T54" i="15"/>
  <c r="O61" i="15"/>
  <c r="T49" i="15"/>
  <c r="AD53" i="15"/>
  <c r="Y46" i="15"/>
  <c r="O51" i="15"/>
  <c r="Y57" i="15"/>
  <c r="O62" i="15"/>
  <c r="O53" i="15"/>
  <c r="O64" i="15"/>
  <c r="O67" i="15"/>
  <c r="T44" i="15"/>
  <c r="K12" i="15" s="1"/>
  <c r="Y50" i="15"/>
  <c r="O65" i="15"/>
  <c r="Y55" i="15"/>
  <c r="AD48" i="15"/>
  <c r="J51" i="15"/>
  <c r="J47" i="15"/>
  <c r="O58" i="15"/>
  <c r="Y48" i="15"/>
  <c r="T53" i="15"/>
  <c r="O55" i="15"/>
  <c r="O66" i="15"/>
  <c r="Y52" i="15"/>
  <c r="Y64" i="15"/>
  <c r="AD61" i="15"/>
  <c r="O48" i="15"/>
  <c r="O52" i="15"/>
  <c r="Y43" i="15"/>
  <c r="T45" i="15"/>
  <c r="O57" i="15"/>
  <c r="O56" i="15"/>
  <c r="T47" i="15"/>
  <c r="T46" i="15"/>
  <c r="O43" i="15"/>
  <c r="I11" i="15" s="1"/>
  <c r="O49" i="15"/>
  <c r="J59" i="15"/>
  <c r="J44" i="15"/>
  <c r="G12" i="15" s="1"/>
  <c r="Y56" i="15"/>
  <c r="AD46" i="15"/>
  <c r="T58" i="15"/>
  <c r="AD43" i="15"/>
  <c r="AD47" i="15"/>
  <c r="AD51" i="15"/>
  <c r="AD55" i="15"/>
  <c r="AD59" i="15"/>
  <c r="Y45" i="15"/>
  <c r="O50" i="15"/>
  <c r="AD50" i="15"/>
  <c r="AD54" i="15"/>
  <c r="AD58" i="15"/>
  <c r="AD62" i="15"/>
  <c r="Y66" i="15"/>
  <c r="AD67" i="15"/>
  <c r="E43" i="15"/>
  <c r="E11" i="15" s="1"/>
  <c r="N47" i="15" l="1"/>
  <c r="H15" i="15" s="1"/>
  <c r="I46" i="15"/>
  <c r="F14" i="15" s="1"/>
  <c r="AC52" i="15"/>
  <c r="N20" i="15" s="1"/>
  <c r="I62" i="15"/>
  <c r="F30" i="15" s="1"/>
  <c r="O33" i="15"/>
  <c r="G14" i="15"/>
  <c r="K29" i="15"/>
  <c r="I53" i="15"/>
  <c r="F21" i="15" s="1"/>
  <c r="N54" i="15"/>
  <c r="H22" i="15" s="1"/>
  <c r="E29" i="15"/>
  <c r="G29" i="15"/>
  <c r="O24" i="15"/>
  <c r="K34" i="15"/>
  <c r="I15" i="15"/>
  <c r="G26" i="15"/>
  <c r="AC57" i="15"/>
  <c r="N25" i="15" s="1"/>
  <c r="X64" i="15"/>
  <c r="L32" i="15" s="1"/>
  <c r="M32" i="15"/>
  <c r="I54" i="15"/>
  <c r="F22" i="15" s="1"/>
  <c r="G22" i="15"/>
  <c r="I49" i="15"/>
  <c r="F17" i="15" s="1"/>
  <c r="G17" i="15"/>
  <c r="AC62" i="15"/>
  <c r="N30" i="15" s="1"/>
  <c r="O30" i="15"/>
  <c r="N49" i="15"/>
  <c r="H17" i="15" s="1"/>
  <c r="I17" i="15"/>
  <c r="X48" i="15"/>
  <c r="L16" i="15" s="1"/>
  <c r="M16" i="15"/>
  <c r="AC53" i="15"/>
  <c r="N21" i="15" s="1"/>
  <c r="O21" i="15"/>
  <c r="I67" i="15"/>
  <c r="F35" i="15" s="1"/>
  <c r="G35" i="15"/>
  <c r="AC58" i="15"/>
  <c r="N26" i="15" s="1"/>
  <c r="O26" i="15"/>
  <c r="AC47" i="15"/>
  <c r="N15" i="15" s="1"/>
  <c r="O15" i="15"/>
  <c r="N48" i="15"/>
  <c r="H16" i="15" s="1"/>
  <c r="I16" i="15"/>
  <c r="N58" i="15"/>
  <c r="H26" i="15" s="1"/>
  <c r="I26" i="15"/>
  <c r="N67" i="15"/>
  <c r="H35" i="15" s="1"/>
  <c r="I35" i="15"/>
  <c r="S49" i="15"/>
  <c r="J17" i="15" s="1"/>
  <c r="K17" i="15"/>
  <c r="I60" i="15"/>
  <c r="F28" i="15" s="1"/>
  <c r="G28" i="15"/>
  <c r="S57" i="15"/>
  <c r="J25" i="15" s="1"/>
  <c r="K25" i="15"/>
  <c r="I64" i="15"/>
  <c r="F32" i="15" s="1"/>
  <c r="G32" i="15"/>
  <c r="AC49" i="15"/>
  <c r="N17" i="15" s="1"/>
  <c r="O17" i="15"/>
  <c r="AC45" i="15"/>
  <c r="N13" i="15" s="1"/>
  <c r="O13" i="15"/>
  <c r="D67" i="15"/>
  <c r="D35" i="15" s="1"/>
  <c r="E35" i="15"/>
  <c r="D49" i="15"/>
  <c r="D17" i="15" s="1"/>
  <c r="E17" i="15"/>
  <c r="D58" i="15"/>
  <c r="D26" i="15" s="1"/>
  <c r="E26" i="15"/>
  <c r="X53" i="15"/>
  <c r="L21" i="15" s="1"/>
  <c r="M21" i="15"/>
  <c r="AC44" i="15"/>
  <c r="N12" i="15" s="1"/>
  <c r="O12" i="15"/>
  <c r="N53" i="15"/>
  <c r="H21" i="15" s="1"/>
  <c r="I21" i="15"/>
  <c r="N60" i="15"/>
  <c r="H28" i="15" s="1"/>
  <c r="I28" i="15"/>
  <c r="AC51" i="15"/>
  <c r="N19" i="15" s="1"/>
  <c r="O19" i="15"/>
  <c r="N52" i="15"/>
  <c r="H20" i="15" s="1"/>
  <c r="I20" i="15"/>
  <c r="AC64" i="15"/>
  <c r="N32" i="15" s="1"/>
  <c r="O32" i="15"/>
  <c r="S50" i="15"/>
  <c r="J18" i="15" s="1"/>
  <c r="K18" i="15"/>
  <c r="N63" i="15"/>
  <c r="H31" i="15" s="1"/>
  <c r="I31" i="15"/>
  <c r="S51" i="15"/>
  <c r="J19" i="15" s="1"/>
  <c r="K19" i="15"/>
  <c r="I50" i="15"/>
  <c r="F18" i="15" s="1"/>
  <c r="G18" i="15"/>
  <c r="AC60" i="15"/>
  <c r="N28" i="15" s="1"/>
  <c r="O28" i="15"/>
  <c r="D63" i="15"/>
  <c r="D31" i="15" s="1"/>
  <c r="E31" i="15"/>
  <c r="D53" i="15"/>
  <c r="D21" i="15" s="1"/>
  <c r="E21" i="15"/>
  <c r="D51" i="15"/>
  <c r="D19" i="15" s="1"/>
  <c r="E19" i="15"/>
  <c r="AC54" i="15"/>
  <c r="N22" i="15" s="1"/>
  <c r="O22" i="15"/>
  <c r="AC43" i="15"/>
  <c r="N11" i="15" s="1"/>
  <c r="O11" i="15"/>
  <c r="S46" i="15"/>
  <c r="J14" i="15" s="1"/>
  <c r="K14" i="15"/>
  <c r="AC61" i="15"/>
  <c r="N29" i="15" s="1"/>
  <c r="O29" i="15"/>
  <c r="I47" i="15"/>
  <c r="F15" i="15" s="1"/>
  <c r="G15" i="15"/>
  <c r="N64" i="15"/>
  <c r="H32" i="15" s="1"/>
  <c r="I32" i="15"/>
  <c r="N61" i="15"/>
  <c r="H29" i="15" s="1"/>
  <c r="I29" i="15"/>
  <c r="I56" i="15"/>
  <c r="F24" i="15" s="1"/>
  <c r="G24" i="15"/>
  <c r="S64" i="15"/>
  <c r="J32" i="15" s="1"/>
  <c r="K32" i="15"/>
  <c r="X49" i="15"/>
  <c r="L17" i="15" s="1"/>
  <c r="M17" i="15"/>
  <c r="I63" i="15"/>
  <c r="F31" i="15" s="1"/>
  <c r="G31" i="15"/>
  <c r="N46" i="15"/>
  <c r="H14" i="15" s="1"/>
  <c r="I14" i="15"/>
  <c r="X51" i="15"/>
  <c r="L19" i="15" s="1"/>
  <c r="M19" i="15"/>
  <c r="S48" i="15"/>
  <c r="J16" i="15" s="1"/>
  <c r="K16" i="15"/>
  <c r="D57" i="15"/>
  <c r="D25" i="15" s="1"/>
  <c r="E25" i="15"/>
  <c r="D62" i="15"/>
  <c r="D30" i="15" s="1"/>
  <c r="E30" i="15"/>
  <c r="S58" i="15"/>
  <c r="J26" i="15" s="1"/>
  <c r="K26" i="15"/>
  <c r="S54" i="15"/>
  <c r="J22" i="15" s="1"/>
  <c r="K22" i="15"/>
  <c r="N62" i="15"/>
  <c r="H30" i="15" s="1"/>
  <c r="I30" i="15"/>
  <c r="X67" i="15"/>
  <c r="L35" i="15" s="1"/>
  <c r="M35" i="15"/>
  <c r="X44" i="15"/>
  <c r="L12" i="15" s="1"/>
  <c r="M12" i="15"/>
  <c r="X54" i="15"/>
  <c r="L22" i="15" s="1"/>
  <c r="M22" i="15"/>
  <c r="D54" i="15"/>
  <c r="D22" i="15" s="1"/>
  <c r="E22" i="15"/>
  <c r="X45" i="15"/>
  <c r="L13" i="15" s="1"/>
  <c r="M13" i="15"/>
  <c r="X56" i="15"/>
  <c r="L24" i="15" s="1"/>
  <c r="M24" i="15"/>
  <c r="N57" i="15"/>
  <c r="H25" i="15" s="1"/>
  <c r="I25" i="15"/>
  <c r="N66" i="15"/>
  <c r="H34" i="15" s="1"/>
  <c r="I34" i="15"/>
  <c r="X55" i="15"/>
  <c r="L23" i="15" s="1"/>
  <c r="M23" i="15"/>
  <c r="X57" i="15"/>
  <c r="L25" i="15" s="1"/>
  <c r="M25" i="15"/>
  <c r="S65" i="15"/>
  <c r="J33" i="15" s="1"/>
  <c r="K33" i="15"/>
  <c r="I45" i="15"/>
  <c r="F13" i="15" s="1"/>
  <c r="G13" i="15"/>
  <c r="N45" i="15"/>
  <c r="H13" i="15" s="1"/>
  <c r="I13" i="15"/>
  <c r="I65" i="15"/>
  <c r="F33" i="15" s="1"/>
  <c r="G33" i="15"/>
  <c r="S63" i="15"/>
  <c r="J31" i="15" s="1"/>
  <c r="K31" i="15"/>
  <c r="S52" i="15"/>
  <c r="J20" i="15" s="1"/>
  <c r="K20" i="15"/>
  <c r="X62" i="15"/>
  <c r="L30" i="15" s="1"/>
  <c r="M30" i="15"/>
  <c r="D55" i="15"/>
  <c r="D23" i="15" s="1"/>
  <c r="E23" i="15"/>
  <c r="D47" i="15"/>
  <c r="D15" i="15" s="1"/>
  <c r="E15" i="15"/>
  <c r="D50" i="15"/>
  <c r="D18" i="15" s="1"/>
  <c r="E18" i="15"/>
  <c r="D64" i="15"/>
  <c r="D32" i="15" s="1"/>
  <c r="E32" i="15"/>
  <c r="S47" i="15"/>
  <c r="J15" i="15" s="1"/>
  <c r="K15" i="15"/>
  <c r="I52" i="15"/>
  <c r="F20" i="15" s="1"/>
  <c r="G20" i="15"/>
  <c r="D52" i="15"/>
  <c r="D20" i="15" s="1"/>
  <c r="E20" i="15"/>
  <c r="N50" i="15"/>
  <c r="H18" i="15" s="1"/>
  <c r="I18" i="15"/>
  <c r="N56" i="15"/>
  <c r="H24" i="15" s="1"/>
  <c r="I24" i="15"/>
  <c r="AC48" i="15"/>
  <c r="N16" i="15" s="1"/>
  <c r="O16" i="15"/>
  <c r="I57" i="15"/>
  <c r="F25" i="15" s="1"/>
  <c r="G25" i="15"/>
  <c r="S56" i="15"/>
  <c r="J24" i="15" s="1"/>
  <c r="K24" i="15"/>
  <c r="N59" i="15"/>
  <c r="H27" i="15" s="1"/>
  <c r="I27" i="15"/>
  <c r="AC59" i="15"/>
  <c r="N27" i="15" s="1"/>
  <c r="O27" i="15"/>
  <c r="S45" i="15"/>
  <c r="J13" i="15" s="1"/>
  <c r="K13" i="15"/>
  <c r="N55" i="15"/>
  <c r="H23" i="15" s="1"/>
  <c r="I23" i="15"/>
  <c r="N65" i="15"/>
  <c r="H33" i="15" s="1"/>
  <c r="I33" i="15"/>
  <c r="N51" i="15"/>
  <c r="H19" i="15" s="1"/>
  <c r="I19" i="15"/>
  <c r="X61" i="15"/>
  <c r="L29" i="15" s="1"/>
  <c r="M29" i="15"/>
  <c r="X65" i="15"/>
  <c r="L33" i="15" s="1"/>
  <c r="M33" i="15"/>
  <c r="X47" i="15"/>
  <c r="L15" i="15" s="1"/>
  <c r="M15" i="15"/>
  <c r="S59" i="15"/>
  <c r="J27" i="15" s="1"/>
  <c r="K27" i="15"/>
  <c r="X60" i="15"/>
  <c r="L28" i="15" s="1"/>
  <c r="M28" i="15"/>
  <c r="X58" i="15"/>
  <c r="L26" i="15" s="1"/>
  <c r="M26" i="15"/>
  <c r="D65" i="15"/>
  <c r="D33" i="15" s="1"/>
  <c r="E33" i="15"/>
  <c r="D66" i="15"/>
  <c r="D34" i="15" s="1"/>
  <c r="E34" i="15"/>
  <c r="AC50" i="15"/>
  <c r="N18" i="15" s="1"/>
  <c r="O18" i="15"/>
  <c r="I51" i="15"/>
  <c r="F19" i="15" s="1"/>
  <c r="G19" i="15"/>
  <c r="S62" i="15"/>
  <c r="J30" i="15" s="1"/>
  <c r="K30" i="15"/>
  <c r="S60" i="15"/>
  <c r="J28" i="15" s="1"/>
  <c r="K28" i="15"/>
  <c r="D48" i="15"/>
  <c r="D16" i="15" s="1"/>
  <c r="E16" i="15"/>
  <c r="D46" i="15"/>
  <c r="D14" i="15" s="1"/>
  <c r="E14" i="15"/>
  <c r="AC46" i="15"/>
  <c r="N14" i="15" s="1"/>
  <c r="O14" i="15"/>
  <c r="X52" i="15"/>
  <c r="L20" i="15" s="1"/>
  <c r="M20" i="15"/>
  <c r="I48" i="15"/>
  <c r="F16" i="15" s="1"/>
  <c r="G16" i="15"/>
  <c r="S67" i="15"/>
  <c r="J35" i="15" s="1"/>
  <c r="K35" i="15"/>
  <c r="D56" i="15"/>
  <c r="D24" i="15" s="1"/>
  <c r="E24" i="15"/>
  <c r="AC67" i="15"/>
  <c r="N35" i="15" s="1"/>
  <c r="O35" i="15"/>
  <c r="X66" i="15"/>
  <c r="L34" i="15" s="1"/>
  <c r="M34" i="15"/>
  <c r="AC55" i="15"/>
  <c r="N23" i="15" s="1"/>
  <c r="O23" i="15"/>
  <c r="I59" i="15"/>
  <c r="F27" i="15" s="1"/>
  <c r="G27" i="15"/>
  <c r="X43" i="15"/>
  <c r="L11" i="15" s="1"/>
  <c r="M11" i="15"/>
  <c r="S53" i="15"/>
  <c r="J21" i="15" s="1"/>
  <c r="K21" i="15"/>
  <c r="X50" i="15"/>
  <c r="L18" i="15" s="1"/>
  <c r="M18" i="15"/>
  <c r="X46" i="15"/>
  <c r="L14" i="15" s="1"/>
  <c r="M14" i="15"/>
  <c r="AC66" i="15"/>
  <c r="N34" i="15" s="1"/>
  <c r="O34" i="15"/>
  <c r="X59" i="15"/>
  <c r="L27" i="15" s="1"/>
  <c r="M27" i="15"/>
  <c r="I55" i="15"/>
  <c r="F23" i="15" s="1"/>
  <c r="G23" i="15"/>
  <c r="AC63" i="15"/>
  <c r="N31" i="15" s="1"/>
  <c r="O31" i="15"/>
  <c r="S55" i="15"/>
  <c r="J23" i="15" s="1"/>
  <c r="K23" i="15"/>
  <c r="X63" i="15"/>
  <c r="L31" i="15" s="1"/>
  <c r="M31" i="15"/>
  <c r="I66" i="15"/>
  <c r="F34" i="15" s="1"/>
  <c r="G34" i="15"/>
  <c r="D59" i="15"/>
  <c r="D27" i="15" s="1"/>
  <c r="E27" i="15"/>
  <c r="D45" i="15"/>
  <c r="D13" i="15" s="1"/>
  <c r="E13" i="15"/>
  <c r="D60" i="15"/>
  <c r="D28" i="15" s="1"/>
  <c r="E28" i="15"/>
  <c r="D43" i="15"/>
  <c r="D11" i="15" s="1"/>
  <c r="D44" i="15"/>
  <c r="D12" i="15" s="1"/>
  <c r="I43" i="15"/>
  <c r="F11" i="15" s="1"/>
  <c r="I44" i="15"/>
  <c r="F12" i="15" s="1"/>
  <c r="S43" i="15"/>
  <c r="J11" i="15" s="1"/>
  <c r="S44" i="15"/>
  <c r="J12" i="15" s="1"/>
  <c r="N43" i="15"/>
  <c r="H11" i="15" s="1"/>
  <c r="N44" i="15"/>
  <c r="H12" i="15" s="1"/>
  <c r="B44" i="8" l="1"/>
  <c r="W43" i="8"/>
  <c r="V43" i="8"/>
  <c r="U43" i="8"/>
  <c r="T43" i="8"/>
  <c r="S43" i="8"/>
  <c r="R43" i="8"/>
  <c r="Q43" i="8"/>
  <c r="P43" i="8"/>
  <c r="W42" i="8"/>
  <c r="V42" i="8"/>
  <c r="U42" i="8"/>
  <c r="T42" i="8"/>
  <c r="S42" i="8"/>
  <c r="R42" i="8"/>
  <c r="Q42" i="8"/>
  <c r="P42" i="8"/>
  <c r="O42" i="8"/>
  <c r="N42" i="8"/>
  <c r="M42" i="8"/>
  <c r="L42" i="8"/>
  <c r="K42" i="8"/>
  <c r="J42" i="8"/>
  <c r="I42" i="8"/>
  <c r="H42" i="8"/>
  <c r="G42" i="8"/>
  <c r="F42" i="8"/>
  <c r="W131" i="8"/>
  <c r="V131" i="8"/>
  <c r="U131" i="8"/>
  <c r="T131" i="8"/>
  <c r="S131" i="8"/>
  <c r="R131" i="8"/>
  <c r="Q131" i="8"/>
  <c r="P131" i="8"/>
  <c r="O131" i="8"/>
  <c r="N131" i="8"/>
  <c r="M131" i="8"/>
  <c r="L131" i="8"/>
  <c r="K131" i="8"/>
  <c r="J131" i="8"/>
  <c r="I131" i="8"/>
  <c r="H131" i="8"/>
  <c r="G131" i="8"/>
  <c r="F131" i="8"/>
  <c r="W130" i="8"/>
  <c r="V130" i="8"/>
  <c r="U130" i="8"/>
  <c r="T130" i="8"/>
  <c r="S130" i="8"/>
  <c r="R130" i="8"/>
  <c r="Q130" i="8"/>
  <c r="P130" i="8"/>
  <c r="O130" i="8"/>
  <c r="N130" i="8"/>
  <c r="M130" i="8"/>
  <c r="L130" i="8"/>
  <c r="K130" i="8"/>
  <c r="J130" i="8"/>
  <c r="I130" i="8"/>
  <c r="H130" i="8"/>
  <c r="G130" i="8"/>
  <c r="F130" i="8"/>
  <c r="W129" i="8"/>
  <c r="V129" i="8"/>
  <c r="U129" i="8"/>
  <c r="T129" i="8"/>
  <c r="S129" i="8"/>
  <c r="R129" i="8"/>
  <c r="Q129" i="8"/>
  <c r="P129" i="8"/>
  <c r="O129" i="8"/>
  <c r="N129" i="8"/>
  <c r="M129" i="8"/>
  <c r="L129" i="8"/>
  <c r="K129" i="8"/>
  <c r="J129" i="8"/>
  <c r="I129" i="8"/>
  <c r="H129" i="8"/>
  <c r="G129" i="8"/>
  <c r="F129" i="8"/>
  <c r="W128" i="8"/>
  <c r="V128" i="8"/>
  <c r="U128" i="8"/>
  <c r="T128" i="8"/>
  <c r="S128" i="8"/>
  <c r="R128" i="8"/>
  <c r="Q128" i="8"/>
  <c r="P128" i="8"/>
  <c r="O128" i="8"/>
  <c r="N128" i="8"/>
  <c r="M128" i="8"/>
  <c r="L128" i="8"/>
  <c r="K128" i="8"/>
  <c r="J128" i="8"/>
  <c r="I128" i="8"/>
  <c r="H128" i="8"/>
  <c r="G128" i="8"/>
  <c r="F128" i="8"/>
  <c r="W127" i="8"/>
  <c r="V127" i="8"/>
  <c r="U127" i="8"/>
  <c r="T127" i="8"/>
  <c r="S127" i="8"/>
  <c r="R127" i="8"/>
  <c r="Q127" i="8"/>
  <c r="P127" i="8"/>
  <c r="O127" i="8"/>
  <c r="N127" i="8"/>
  <c r="M127" i="8"/>
  <c r="L127" i="8"/>
  <c r="K127" i="8"/>
  <c r="J127" i="8"/>
  <c r="I127" i="8"/>
  <c r="H127" i="8"/>
  <c r="G127" i="8"/>
  <c r="F127" i="8"/>
  <c r="W126" i="8"/>
  <c r="V126" i="8"/>
  <c r="U126" i="8"/>
  <c r="T126" i="8"/>
  <c r="S126" i="8"/>
  <c r="R126" i="8"/>
  <c r="Q126" i="8"/>
  <c r="P126" i="8"/>
  <c r="O126" i="8"/>
  <c r="N126" i="8"/>
  <c r="M126" i="8"/>
  <c r="L126" i="8"/>
  <c r="K126" i="8"/>
  <c r="J126" i="8"/>
  <c r="I126" i="8"/>
  <c r="H126" i="8"/>
  <c r="G126" i="8"/>
  <c r="F126" i="8"/>
  <c r="W125" i="8"/>
  <c r="V125" i="8"/>
  <c r="U125" i="8"/>
  <c r="T125" i="8"/>
  <c r="S125" i="8"/>
  <c r="R125" i="8"/>
  <c r="Q125" i="8"/>
  <c r="P125" i="8"/>
  <c r="O125" i="8"/>
  <c r="N125" i="8"/>
  <c r="M125" i="8"/>
  <c r="L125" i="8"/>
  <c r="K125" i="8"/>
  <c r="J125" i="8"/>
  <c r="I125" i="8"/>
  <c r="H125" i="8"/>
  <c r="G125" i="8"/>
  <c r="F125" i="8"/>
  <c r="W124" i="8"/>
  <c r="V124" i="8"/>
  <c r="U124" i="8"/>
  <c r="T124" i="8"/>
  <c r="S124" i="8"/>
  <c r="R124" i="8"/>
  <c r="Q124" i="8"/>
  <c r="P124" i="8"/>
  <c r="O124" i="8"/>
  <c r="N124" i="8"/>
  <c r="M124" i="8"/>
  <c r="L124" i="8"/>
  <c r="K124" i="8"/>
  <c r="J124" i="8"/>
  <c r="I124" i="8"/>
  <c r="H124" i="8"/>
  <c r="G124" i="8"/>
  <c r="F124" i="8"/>
  <c r="W123" i="8"/>
  <c r="V123" i="8"/>
  <c r="U123" i="8"/>
  <c r="T123" i="8"/>
  <c r="S123" i="8"/>
  <c r="R123" i="8"/>
  <c r="Q123" i="8"/>
  <c r="P123" i="8"/>
  <c r="O123" i="8"/>
  <c r="N123" i="8"/>
  <c r="M123" i="8"/>
  <c r="L123" i="8"/>
  <c r="K123" i="8"/>
  <c r="J123" i="8"/>
  <c r="I123" i="8"/>
  <c r="H123" i="8"/>
  <c r="G123" i="8"/>
  <c r="F123" i="8"/>
  <c r="W122" i="8"/>
  <c r="V122" i="8"/>
  <c r="U122" i="8"/>
  <c r="T122" i="8"/>
  <c r="S122" i="8"/>
  <c r="R122" i="8"/>
  <c r="Q122" i="8"/>
  <c r="P122" i="8"/>
  <c r="O122" i="8"/>
  <c r="N122" i="8"/>
  <c r="M122" i="8"/>
  <c r="L122" i="8"/>
  <c r="K122" i="8"/>
  <c r="J122" i="8"/>
  <c r="I122" i="8"/>
  <c r="H122" i="8"/>
  <c r="G122" i="8"/>
  <c r="F122" i="8"/>
  <c r="W121" i="8"/>
  <c r="V121" i="8"/>
  <c r="U121" i="8"/>
  <c r="T121" i="8"/>
  <c r="S121" i="8"/>
  <c r="R121" i="8"/>
  <c r="Q121" i="8"/>
  <c r="P121" i="8"/>
  <c r="O121" i="8"/>
  <c r="N121" i="8"/>
  <c r="M121" i="8"/>
  <c r="L121" i="8"/>
  <c r="K121" i="8"/>
  <c r="J121" i="8"/>
  <c r="I121" i="8"/>
  <c r="H121" i="8"/>
  <c r="G121" i="8"/>
  <c r="F121" i="8"/>
  <c r="W120" i="8"/>
  <c r="V120" i="8"/>
  <c r="U120" i="8"/>
  <c r="T120" i="8"/>
  <c r="S120" i="8"/>
  <c r="R120" i="8"/>
  <c r="Q120" i="8"/>
  <c r="P120" i="8"/>
  <c r="O120" i="8"/>
  <c r="N120" i="8"/>
  <c r="M120" i="8"/>
  <c r="L120" i="8"/>
  <c r="K120" i="8"/>
  <c r="J120" i="8"/>
  <c r="I120" i="8"/>
  <c r="H120" i="8"/>
  <c r="G120" i="8"/>
  <c r="F120" i="8"/>
  <c r="W119" i="8"/>
  <c r="V119" i="8"/>
  <c r="U119" i="8"/>
  <c r="T119" i="8"/>
  <c r="S119" i="8"/>
  <c r="R119" i="8"/>
  <c r="Q119" i="8"/>
  <c r="P119" i="8"/>
  <c r="O119" i="8"/>
  <c r="N119" i="8"/>
  <c r="M119" i="8"/>
  <c r="L119" i="8"/>
  <c r="K119" i="8"/>
  <c r="J119" i="8"/>
  <c r="I119" i="8"/>
  <c r="H119" i="8"/>
  <c r="G119" i="8"/>
  <c r="F119" i="8"/>
  <c r="W118" i="8"/>
  <c r="V118" i="8"/>
  <c r="U118" i="8"/>
  <c r="T118" i="8"/>
  <c r="S118" i="8"/>
  <c r="R118" i="8"/>
  <c r="Q118" i="8"/>
  <c r="P118" i="8"/>
  <c r="O118" i="8"/>
  <c r="N118" i="8"/>
  <c r="M118" i="8"/>
  <c r="L118" i="8"/>
  <c r="K118" i="8"/>
  <c r="J118" i="8"/>
  <c r="I118" i="8"/>
  <c r="H118" i="8"/>
  <c r="G118" i="8"/>
  <c r="F118" i="8"/>
  <c r="W117" i="8"/>
  <c r="V117" i="8"/>
  <c r="U117" i="8"/>
  <c r="T117" i="8"/>
  <c r="S117" i="8"/>
  <c r="R117" i="8"/>
  <c r="Q117" i="8"/>
  <c r="P117" i="8"/>
  <c r="O117" i="8"/>
  <c r="N117" i="8"/>
  <c r="M117" i="8"/>
  <c r="L117" i="8"/>
  <c r="K117" i="8"/>
  <c r="J117" i="8"/>
  <c r="I117" i="8"/>
  <c r="H117" i="8"/>
  <c r="G117" i="8"/>
  <c r="F117" i="8"/>
  <c r="W116" i="8"/>
  <c r="W53" i="8" s="1"/>
  <c r="V116" i="8"/>
  <c r="V53" i="8" s="1"/>
  <c r="U116" i="8"/>
  <c r="U53" i="8" s="1"/>
  <c r="T116" i="8"/>
  <c r="T53" i="8" s="1"/>
  <c r="S116" i="8"/>
  <c r="S53" i="8" s="1"/>
  <c r="R116" i="8"/>
  <c r="R53" i="8" s="1"/>
  <c r="Q116" i="8"/>
  <c r="Q53" i="8" s="1"/>
  <c r="P116" i="8"/>
  <c r="P53" i="8" s="1"/>
  <c r="O116" i="8"/>
  <c r="O53" i="8" s="1"/>
  <c r="N116" i="8"/>
  <c r="N53" i="8" s="1"/>
  <c r="M116" i="8"/>
  <c r="M53" i="8" s="1"/>
  <c r="L116" i="8"/>
  <c r="L53" i="8" s="1"/>
  <c r="K116" i="8"/>
  <c r="K53" i="8" s="1"/>
  <c r="J116" i="8"/>
  <c r="J53" i="8" s="1"/>
  <c r="I116" i="8"/>
  <c r="I53" i="8" s="1"/>
  <c r="H116" i="8"/>
  <c r="H53" i="8" s="1"/>
  <c r="G116" i="8"/>
  <c r="G53" i="8" s="1"/>
  <c r="F116" i="8"/>
  <c r="F53" i="8" s="1"/>
  <c r="W115" i="8"/>
  <c r="W52" i="8" s="1"/>
  <c r="V115" i="8"/>
  <c r="U115" i="8"/>
  <c r="T115" i="8"/>
  <c r="S115" i="8"/>
  <c r="R115" i="8"/>
  <c r="Q115" i="8"/>
  <c r="P115" i="8"/>
  <c r="O115" i="8"/>
  <c r="O52" i="8" s="1"/>
  <c r="N115" i="8"/>
  <c r="N52" i="8" s="1"/>
  <c r="M115" i="8"/>
  <c r="M52" i="8" s="1"/>
  <c r="L115" i="8"/>
  <c r="L52" i="8" s="1"/>
  <c r="K115" i="8"/>
  <c r="K52" i="8" s="1"/>
  <c r="J115" i="8"/>
  <c r="J52" i="8" s="1"/>
  <c r="I115" i="8"/>
  <c r="I52" i="8" s="1"/>
  <c r="H115" i="8"/>
  <c r="H52" i="8" s="1"/>
  <c r="G115" i="8"/>
  <c r="G52" i="8" s="1"/>
  <c r="F115" i="8"/>
  <c r="F52" i="8" s="1"/>
  <c r="W114" i="8"/>
  <c r="W51" i="8" s="1"/>
  <c r="V114" i="8"/>
  <c r="U114" i="8"/>
  <c r="T114" i="8"/>
  <c r="S114" i="8"/>
  <c r="R114" i="8"/>
  <c r="Q114" i="8"/>
  <c r="P114" i="8"/>
  <c r="O114" i="8"/>
  <c r="O51" i="8" s="1"/>
  <c r="N114" i="8"/>
  <c r="N51" i="8" s="1"/>
  <c r="M114" i="8"/>
  <c r="M51" i="8" s="1"/>
  <c r="L114" i="8"/>
  <c r="L51" i="8" s="1"/>
  <c r="K114" i="8"/>
  <c r="K51" i="8" s="1"/>
  <c r="J114" i="8"/>
  <c r="J51" i="8" s="1"/>
  <c r="I114" i="8"/>
  <c r="I51" i="8" s="1"/>
  <c r="H114" i="8"/>
  <c r="H51" i="8" s="1"/>
  <c r="G114" i="8"/>
  <c r="G51" i="8" s="1"/>
  <c r="F114" i="8"/>
  <c r="F51" i="8" s="1"/>
  <c r="W113" i="8"/>
  <c r="W50" i="8" s="1"/>
  <c r="V113" i="8"/>
  <c r="U113" i="8"/>
  <c r="T113" i="8"/>
  <c r="S113" i="8"/>
  <c r="R113" i="8"/>
  <c r="Q113" i="8"/>
  <c r="P113" i="8"/>
  <c r="O113" i="8"/>
  <c r="O50" i="8" s="1"/>
  <c r="N113" i="8"/>
  <c r="N50" i="8" s="1"/>
  <c r="M113" i="8"/>
  <c r="M50" i="8" s="1"/>
  <c r="L113" i="8"/>
  <c r="L50" i="8" s="1"/>
  <c r="K113" i="8"/>
  <c r="K50" i="8" s="1"/>
  <c r="J113" i="8"/>
  <c r="J50" i="8" s="1"/>
  <c r="I113" i="8"/>
  <c r="I50" i="8" s="1"/>
  <c r="H113" i="8"/>
  <c r="H50" i="8" s="1"/>
  <c r="G113" i="8"/>
  <c r="G50" i="8" s="1"/>
  <c r="F113" i="8"/>
  <c r="F50" i="8" s="1"/>
  <c r="W112" i="8"/>
  <c r="W49" i="8" s="1"/>
  <c r="V112" i="8"/>
  <c r="V49" i="8" s="1"/>
  <c r="U112" i="8"/>
  <c r="U49" i="8" s="1"/>
  <c r="T112" i="8"/>
  <c r="T49" i="8" s="1"/>
  <c r="S112" i="8"/>
  <c r="S49" i="8" s="1"/>
  <c r="R112" i="8"/>
  <c r="R49" i="8" s="1"/>
  <c r="Q112" i="8"/>
  <c r="Q49" i="8" s="1"/>
  <c r="P112" i="8"/>
  <c r="P49" i="8" s="1"/>
  <c r="O112" i="8"/>
  <c r="O49" i="8" s="1"/>
  <c r="N112" i="8"/>
  <c r="N49" i="8" s="1"/>
  <c r="M112" i="8"/>
  <c r="M49" i="8" s="1"/>
  <c r="L112" i="8"/>
  <c r="L49" i="8" s="1"/>
  <c r="K112" i="8"/>
  <c r="K49" i="8" s="1"/>
  <c r="J112" i="8"/>
  <c r="J49" i="8" s="1"/>
  <c r="I112" i="8"/>
  <c r="I49" i="8" s="1"/>
  <c r="H112" i="8"/>
  <c r="H49" i="8" s="1"/>
  <c r="G112" i="8"/>
  <c r="G49" i="8" s="1"/>
  <c r="F112" i="8"/>
  <c r="F49" i="8" s="1"/>
  <c r="W111" i="8"/>
  <c r="W48" i="8" s="1"/>
  <c r="V111" i="8"/>
  <c r="U111" i="8"/>
  <c r="U48" i="8" s="1"/>
  <c r="T111" i="8"/>
  <c r="S111" i="8"/>
  <c r="R111" i="8"/>
  <c r="Q111" i="8"/>
  <c r="P111" i="8"/>
  <c r="P48" i="8" s="1"/>
  <c r="O111" i="8"/>
  <c r="O48" i="8" s="1"/>
  <c r="N111" i="8"/>
  <c r="N48" i="8" s="1"/>
  <c r="M111" i="8"/>
  <c r="M48" i="8" s="1"/>
  <c r="L111" i="8"/>
  <c r="L48" i="8" s="1"/>
  <c r="K111" i="8"/>
  <c r="K48" i="8" s="1"/>
  <c r="J111" i="8"/>
  <c r="J48" i="8" s="1"/>
  <c r="I111" i="8"/>
  <c r="I48" i="8" s="1"/>
  <c r="H111" i="8"/>
  <c r="H48" i="8" s="1"/>
  <c r="G111" i="8"/>
  <c r="G48" i="8" s="1"/>
  <c r="F111" i="8"/>
  <c r="F48" i="8" s="1"/>
  <c r="W110" i="8"/>
  <c r="W47" i="8" s="1"/>
  <c r="V110" i="8"/>
  <c r="U110" i="8"/>
  <c r="T110" i="8"/>
  <c r="S110" i="8"/>
  <c r="R110" i="8"/>
  <c r="Q110" i="8"/>
  <c r="P110" i="8"/>
  <c r="P47" i="8" s="1"/>
  <c r="O110" i="8"/>
  <c r="O47" i="8" s="1"/>
  <c r="N110" i="8"/>
  <c r="N47" i="8" s="1"/>
  <c r="M110" i="8"/>
  <c r="M47" i="8" s="1"/>
  <c r="L110" i="8"/>
  <c r="L47" i="8" s="1"/>
  <c r="K110" i="8"/>
  <c r="K47" i="8" s="1"/>
  <c r="J110" i="8"/>
  <c r="J47" i="8" s="1"/>
  <c r="I110" i="8"/>
  <c r="I47" i="8" s="1"/>
  <c r="H110" i="8"/>
  <c r="H47" i="8" s="1"/>
  <c r="G110" i="8"/>
  <c r="G47" i="8" s="1"/>
  <c r="F110" i="8"/>
  <c r="F47" i="8" s="1"/>
  <c r="W109" i="8"/>
  <c r="W46" i="8" s="1"/>
  <c r="V109" i="8"/>
  <c r="U109" i="8"/>
  <c r="T109" i="8"/>
  <c r="S109" i="8"/>
  <c r="R109" i="8"/>
  <c r="Q109" i="8"/>
  <c r="P109" i="8"/>
  <c r="P46" i="8" s="1"/>
  <c r="O109" i="8"/>
  <c r="O46" i="8" s="1"/>
  <c r="N109" i="8"/>
  <c r="N46" i="8" s="1"/>
  <c r="M109" i="8"/>
  <c r="M46" i="8" s="1"/>
  <c r="L109" i="8"/>
  <c r="L46" i="8" s="1"/>
  <c r="K109" i="8"/>
  <c r="K46" i="8" s="1"/>
  <c r="J109" i="8"/>
  <c r="J46" i="8" s="1"/>
  <c r="I109" i="8"/>
  <c r="I46" i="8" s="1"/>
  <c r="H109" i="8"/>
  <c r="H46" i="8" s="1"/>
  <c r="G109" i="8"/>
  <c r="G46" i="8" s="1"/>
  <c r="F109" i="8"/>
  <c r="F46" i="8" s="1"/>
  <c r="W108" i="8"/>
  <c r="W45" i="8" s="1"/>
  <c r="V108" i="8"/>
  <c r="V45" i="8" s="1"/>
  <c r="U108" i="8"/>
  <c r="U45" i="8" s="1"/>
  <c r="T108" i="8"/>
  <c r="T45" i="8" s="1"/>
  <c r="S108" i="8"/>
  <c r="S45" i="8" s="1"/>
  <c r="R108" i="8"/>
  <c r="R45" i="8" s="1"/>
  <c r="Q108" i="8"/>
  <c r="Q45" i="8" s="1"/>
  <c r="P108" i="8"/>
  <c r="P45" i="8" s="1"/>
  <c r="O108" i="8"/>
  <c r="O45" i="8" s="1"/>
  <c r="N108" i="8"/>
  <c r="N45" i="8" s="1"/>
  <c r="M108" i="8"/>
  <c r="M45" i="8" s="1"/>
  <c r="L108" i="8"/>
  <c r="L45" i="8" s="1"/>
  <c r="K108" i="8"/>
  <c r="K45" i="8" s="1"/>
  <c r="J108" i="8"/>
  <c r="J45" i="8" s="1"/>
  <c r="I108" i="8"/>
  <c r="I45" i="8" s="1"/>
  <c r="H108" i="8"/>
  <c r="H45" i="8" s="1"/>
  <c r="G108" i="8"/>
  <c r="G45" i="8" s="1"/>
  <c r="F108" i="8"/>
  <c r="F45" i="8" s="1"/>
  <c r="W107" i="8"/>
  <c r="W44" i="8" s="1"/>
  <c r="V107" i="8"/>
  <c r="U107" i="8"/>
  <c r="T107" i="8"/>
  <c r="S107" i="8"/>
  <c r="R107" i="8"/>
  <c r="Q107" i="8"/>
  <c r="P107" i="8"/>
  <c r="P44" i="8" s="1"/>
  <c r="O107" i="8"/>
  <c r="O44" i="8" s="1"/>
  <c r="N107" i="8"/>
  <c r="N44" i="8" s="1"/>
  <c r="M107" i="8"/>
  <c r="M44" i="8" s="1"/>
  <c r="L107" i="8"/>
  <c r="L44" i="8" s="1"/>
  <c r="K107" i="8"/>
  <c r="K44" i="8" s="1"/>
  <c r="J107" i="8"/>
  <c r="J44" i="8" s="1"/>
  <c r="I107" i="8"/>
  <c r="I44" i="8" s="1"/>
  <c r="H107" i="8"/>
  <c r="H44" i="8" s="1"/>
  <c r="G107" i="8"/>
  <c r="G44" i="8" s="1"/>
  <c r="F107" i="8"/>
  <c r="F44" i="8" s="1"/>
  <c r="B131" i="8"/>
  <c r="B130" i="8"/>
  <c r="B129" i="8"/>
  <c r="B128" i="8"/>
  <c r="B127" i="8"/>
  <c r="B126" i="8"/>
  <c r="B125" i="8"/>
  <c r="B124" i="8"/>
  <c r="B123" i="8"/>
  <c r="B122" i="8"/>
  <c r="B121" i="8"/>
  <c r="B120" i="8"/>
  <c r="B119" i="8"/>
  <c r="B118" i="8"/>
  <c r="B117" i="8"/>
  <c r="B116" i="8"/>
  <c r="B115" i="8"/>
  <c r="B114" i="8"/>
  <c r="B113" i="8"/>
  <c r="B112" i="8"/>
  <c r="B111" i="8"/>
  <c r="B110" i="8"/>
  <c r="B109" i="8"/>
  <c r="B108" i="8"/>
  <c r="B107" i="8"/>
  <c r="W106" i="8"/>
  <c r="V106" i="8"/>
  <c r="U106" i="8"/>
  <c r="T106" i="8"/>
  <c r="S106" i="8"/>
  <c r="R106" i="8"/>
  <c r="Q106" i="8"/>
  <c r="P106" i="8"/>
  <c r="O106" i="8"/>
  <c r="N106" i="8"/>
  <c r="M106" i="8"/>
  <c r="L106" i="8"/>
  <c r="K106" i="8"/>
  <c r="I106" i="8"/>
  <c r="J106" i="8"/>
  <c r="H106" i="8"/>
  <c r="G106" i="8"/>
  <c r="F106" i="8"/>
  <c r="U105" i="8"/>
  <c r="R105" i="8"/>
  <c r="O105" i="8"/>
  <c r="L105" i="8"/>
  <c r="I105" i="8"/>
  <c r="F105" i="8"/>
  <c r="U41" i="8"/>
  <c r="R41" i="8"/>
  <c r="O41" i="8"/>
  <c r="L41" i="8"/>
  <c r="E5" i="6"/>
  <c r="F10" i="7"/>
  <c r="I10" i="7"/>
  <c r="L10" i="7"/>
  <c r="O10" i="7"/>
  <c r="R10" i="7"/>
  <c r="U10" i="7"/>
  <c r="X10" i="7"/>
  <c r="AA10" i="7"/>
  <c r="AD10" i="7"/>
  <c r="AG10" i="7"/>
  <c r="AJ10" i="7"/>
  <c r="AM10" i="7"/>
  <c r="AP10" i="7"/>
  <c r="AS10" i="7"/>
  <c r="AV10" i="7"/>
  <c r="AY10" i="7"/>
  <c r="BB10" i="7"/>
  <c r="BE10" i="7"/>
  <c r="F11" i="7"/>
  <c r="I11" i="7"/>
  <c r="L11" i="7"/>
  <c r="O11" i="7"/>
  <c r="R11" i="7"/>
  <c r="U11" i="7"/>
  <c r="X11" i="7"/>
  <c r="AA11" i="7"/>
  <c r="AD11" i="7"/>
  <c r="AG11" i="7"/>
  <c r="AJ11" i="7"/>
  <c r="AM11" i="7"/>
  <c r="AP11" i="7"/>
  <c r="AS11" i="7"/>
  <c r="AV11" i="7"/>
  <c r="AY11" i="7"/>
  <c r="BB11" i="7"/>
  <c r="BE11" i="7"/>
  <c r="F12" i="7"/>
  <c r="I12" i="7"/>
  <c r="L12" i="7"/>
  <c r="O12" i="7"/>
  <c r="R12" i="7"/>
  <c r="U12" i="7"/>
  <c r="X12" i="7"/>
  <c r="AA12" i="7"/>
  <c r="AD12" i="7"/>
  <c r="AG12" i="7"/>
  <c r="AJ12" i="7"/>
  <c r="AM12" i="7"/>
  <c r="AP12" i="7"/>
  <c r="AS12" i="7"/>
  <c r="AV12" i="7"/>
  <c r="AY12" i="7"/>
  <c r="BB12" i="7"/>
  <c r="BE12" i="7"/>
  <c r="F13" i="7"/>
  <c r="I13" i="7"/>
  <c r="L13" i="7"/>
  <c r="O13" i="7"/>
  <c r="R13" i="7"/>
  <c r="U13" i="7"/>
  <c r="X13" i="7"/>
  <c r="AA13" i="7"/>
  <c r="AD13" i="7"/>
  <c r="AG13" i="7"/>
  <c r="AJ13" i="7"/>
  <c r="AM13" i="7"/>
  <c r="AP13" i="7"/>
  <c r="AS13" i="7"/>
  <c r="AV13" i="7"/>
  <c r="AY13" i="7"/>
  <c r="BB13" i="7"/>
  <c r="BE13" i="7"/>
  <c r="F14" i="7"/>
  <c r="I14" i="7"/>
  <c r="L14" i="7"/>
  <c r="O14" i="7"/>
  <c r="R14" i="7"/>
  <c r="U14" i="7"/>
  <c r="X14" i="7"/>
  <c r="AA14" i="7"/>
  <c r="AD14" i="7"/>
  <c r="AG14" i="7"/>
  <c r="AJ14" i="7"/>
  <c r="AM14" i="7"/>
  <c r="AP14" i="7"/>
  <c r="AS14" i="7"/>
  <c r="AV14" i="7"/>
  <c r="AY14" i="7"/>
  <c r="BB14" i="7"/>
  <c r="BE14" i="7"/>
  <c r="F15" i="7"/>
  <c r="I15" i="7"/>
  <c r="L15" i="7"/>
  <c r="O15" i="7"/>
  <c r="R15" i="7"/>
  <c r="U15" i="7"/>
  <c r="X15" i="7"/>
  <c r="AA15" i="7"/>
  <c r="AD15" i="7"/>
  <c r="AG15" i="7"/>
  <c r="AJ15" i="7"/>
  <c r="AM15" i="7"/>
  <c r="AP15" i="7"/>
  <c r="AS15" i="7"/>
  <c r="AV15" i="7"/>
  <c r="AY15" i="7"/>
  <c r="BB15" i="7"/>
  <c r="BE15" i="7"/>
  <c r="F16" i="7"/>
  <c r="I16" i="7"/>
  <c r="L16" i="7"/>
  <c r="O16" i="7"/>
  <c r="R16" i="7"/>
  <c r="U16" i="7"/>
  <c r="X16" i="7"/>
  <c r="AA16" i="7"/>
  <c r="AD16" i="7"/>
  <c r="AG16" i="7"/>
  <c r="AJ16" i="7"/>
  <c r="AM16" i="7"/>
  <c r="AP16" i="7"/>
  <c r="AS16" i="7"/>
  <c r="AV16" i="7"/>
  <c r="AY16" i="7"/>
  <c r="BB16" i="7"/>
  <c r="BE16" i="7"/>
  <c r="F17" i="7"/>
  <c r="I17" i="7"/>
  <c r="L17" i="7"/>
  <c r="O17" i="7"/>
  <c r="R17" i="7"/>
  <c r="U17" i="7"/>
  <c r="X17" i="7"/>
  <c r="AA17" i="7"/>
  <c r="AD17" i="7"/>
  <c r="AG17" i="7"/>
  <c r="AJ17" i="7"/>
  <c r="AM17" i="7"/>
  <c r="AP17" i="7"/>
  <c r="AS17" i="7"/>
  <c r="AV17" i="7"/>
  <c r="AY17" i="7"/>
  <c r="BB17" i="7"/>
  <c r="BE17" i="7"/>
  <c r="F18" i="7"/>
  <c r="I18" i="7"/>
  <c r="L18" i="7"/>
  <c r="O18" i="7"/>
  <c r="R18" i="7"/>
  <c r="U18" i="7"/>
  <c r="X18" i="7"/>
  <c r="AA18" i="7"/>
  <c r="AD18" i="7"/>
  <c r="AG18" i="7"/>
  <c r="AJ18" i="7"/>
  <c r="AM18" i="7"/>
  <c r="AP18" i="7"/>
  <c r="AS18" i="7"/>
  <c r="AV18" i="7"/>
  <c r="AY18" i="7"/>
  <c r="BB18" i="7"/>
  <c r="BE18" i="7"/>
  <c r="F19" i="7"/>
  <c r="I19" i="7"/>
  <c r="L19" i="7"/>
  <c r="O19" i="7"/>
  <c r="R19" i="7"/>
  <c r="U19" i="7"/>
  <c r="X19" i="7"/>
  <c r="AA19" i="7"/>
  <c r="AD19" i="7"/>
  <c r="AG19" i="7"/>
  <c r="AJ19" i="7"/>
  <c r="AM19" i="7"/>
  <c r="AP19" i="7"/>
  <c r="AS19" i="7"/>
  <c r="AV19" i="7"/>
  <c r="AY19" i="7"/>
  <c r="BB19" i="7"/>
  <c r="BE19" i="7"/>
  <c r="F20" i="7"/>
  <c r="I20" i="7"/>
  <c r="L20" i="7"/>
  <c r="O20" i="7"/>
  <c r="R20" i="7"/>
  <c r="U20" i="7"/>
  <c r="X20" i="7"/>
  <c r="AA20" i="7"/>
  <c r="AD20" i="7"/>
  <c r="AG20" i="7"/>
  <c r="AJ20" i="7"/>
  <c r="AM20" i="7"/>
  <c r="AP20" i="7"/>
  <c r="AS20" i="7"/>
  <c r="AV20" i="7"/>
  <c r="AY20" i="7"/>
  <c r="BB20" i="7"/>
  <c r="BE20" i="7"/>
  <c r="F21" i="7"/>
  <c r="I21" i="7"/>
  <c r="L21" i="7"/>
  <c r="O21" i="7"/>
  <c r="R21" i="7"/>
  <c r="U21" i="7"/>
  <c r="X21" i="7"/>
  <c r="AA21" i="7"/>
  <c r="AD21" i="7"/>
  <c r="AG21" i="7"/>
  <c r="AJ21" i="7"/>
  <c r="AM21" i="7"/>
  <c r="AP21" i="7"/>
  <c r="AS21" i="7"/>
  <c r="AV21" i="7"/>
  <c r="AY21" i="7"/>
  <c r="BB21" i="7"/>
  <c r="BE21" i="7"/>
  <c r="F22" i="7"/>
  <c r="I22" i="7"/>
  <c r="L22" i="7"/>
  <c r="O22" i="7"/>
  <c r="R22" i="7"/>
  <c r="U22" i="7"/>
  <c r="X22" i="7"/>
  <c r="AA22" i="7"/>
  <c r="AD22" i="7"/>
  <c r="AG22" i="7"/>
  <c r="AJ22" i="7"/>
  <c r="AM22" i="7"/>
  <c r="AP22" i="7"/>
  <c r="AS22" i="7"/>
  <c r="AV22" i="7"/>
  <c r="AY22" i="7"/>
  <c r="BB22" i="7"/>
  <c r="BE22" i="7"/>
  <c r="F23" i="7"/>
  <c r="I23" i="7"/>
  <c r="L23" i="7"/>
  <c r="O23" i="7"/>
  <c r="R23" i="7"/>
  <c r="U23" i="7"/>
  <c r="X23" i="7"/>
  <c r="AA23" i="7"/>
  <c r="AD23" i="7"/>
  <c r="AG23" i="7"/>
  <c r="AJ23" i="7"/>
  <c r="AM23" i="7"/>
  <c r="AP23" i="7"/>
  <c r="AS23" i="7"/>
  <c r="AV23" i="7"/>
  <c r="AY23" i="7"/>
  <c r="BB23" i="7"/>
  <c r="BE23" i="7"/>
  <c r="F24" i="7"/>
  <c r="I24" i="7"/>
  <c r="L24" i="7"/>
  <c r="O24" i="7"/>
  <c r="R24" i="7"/>
  <c r="U24" i="7"/>
  <c r="X24" i="7"/>
  <c r="AA24" i="7"/>
  <c r="AD24" i="7"/>
  <c r="AG24" i="7"/>
  <c r="AJ24" i="7"/>
  <c r="AM24" i="7"/>
  <c r="AP24" i="7"/>
  <c r="AS24" i="7"/>
  <c r="AV24" i="7"/>
  <c r="AY24" i="7"/>
  <c r="BB24" i="7"/>
  <c r="BE24" i="7"/>
  <c r="F25" i="7"/>
  <c r="I25" i="7"/>
  <c r="L25" i="7"/>
  <c r="O25" i="7"/>
  <c r="R25" i="7"/>
  <c r="U25" i="7"/>
  <c r="X25" i="7"/>
  <c r="AA25" i="7"/>
  <c r="AD25" i="7"/>
  <c r="AG25" i="7"/>
  <c r="AJ25" i="7"/>
  <c r="AM25" i="7"/>
  <c r="AP25" i="7"/>
  <c r="AS25" i="7"/>
  <c r="AV25" i="7"/>
  <c r="AY25" i="7"/>
  <c r="BB25" i="7"/>
  <c r="BE25" i="7"/>
  <c r="F26" i="7"/>
  <c r="I26" i="7"/>
  <c r="L26" i="7"/>
  <c r="O26" i="7"/>
  <c r="R26" i="7"/>
  <c r="U26" i="7"/>
  <c r="X26" i="7"/>
  <c r="AA26" i="7"/>
  <c r="AD26" i="7"/>
  <c r="AG26" i="7"/>
  <c r="AJ26" i="7"/>
  <c r="AM26" i="7"/>
  <c r="AP26" i="7"/>
  <c r="AS26" i="7"/>
  <c r="AV26" i="7"/>
  <c r="AY26" i="7"/>
  <c r="BB26" i="7"/>
  <c r="BE26" i="7"/>
  <c r="F27" i="7"/>
  <c r="I27" i="7"/>
  <c r="L27" i="7"/>
  <c r="O27" i="7"/>
  <c r="R27" i="7"/>
  <c r="U27" i="7"/>
  <c r="X27" i="7"/>
  <c r="AA27" i="7"/>
  <c r="AD27" i="7"/>
  <c r="AG27" i="7"/>
  <c r="AJ27" i="7"/>
  <c r="AM27" i="7"/>
  <c r="AP27" i="7"/>
  <c r="AS27" i="7"/>
  <c r="AV27" i="7"/>
  <c r="AY27" i="7"/>
  <c r="BB27" i="7"/>
  <c r="BE27" i="7"/>
  <c r="F28" i="7"/>
  <c r="I28" i="7"/>
  <c r="L28" i="7"/>
  <c r="O28" i="7"/>
  <c r="R28" i="7"/>
  <c r="U28" i="7"/>
  <c r="X28" i="7"/>
  <c r="AA28" i="7"/>
  <c r="AD28" i="7"/>
  <c r="AG28" i="7"/>
  <c r="AJ28" i="7"/>
  <c r="AM28" i="7"/>
  <c r="AP28" i="7"/>
  <c r="AS28" i="7"/>
  <c r="AV28" i="7"/>
  <c r="AY28" i="7"/>
  <c r="BB28" i="7"/>
  <c r="BE28" i="7"/>
  <c r="F29" i="7"/>
  <c r="I29" i="7"/>
  <c r="L29" i="7"/>
  <c r="O29" i="7"/>
  <c r="R29" i="7"/>
  <c r="U29" i="7"/>
  <c r="X29" i="7"/>
  <c r="AA29" i="7"/>
  <c r="AD29" i="7"/>
  <c r="AG29" i="7"/>
  <c r="AJ29" i="7"/>
  <c r="AM29" i="7"/>
  <c r="AP29" i="7"/>
  <c r="AS29" i="7"/>
  <c r="AV29" i="7"/>
  <c r="AY29" i="7"/>
  <c r="BB29" i="7"/>
  <c r="BE29" i="7"/>
  <c r="F30" i="7"/>
  <c r="I30" i="7"/>
  <c r="L30" i="7"/>
  <c r="O30" i="7"/>
  <c r="R30" i="7"/>
  <c r="U30" i="7"/>
  <c r="X30" i="7"/>
  <c r="AA30" i="7"/>
  <c r="AD30" i="7"/>
  <c r="AG30" i="7"/>
  <c r="AJ30" i="7"/>
  <c r="AM30" i="7"/>
  <c r="AP30" i="7"/>
  <c r="AS30" i="7"/>
  <c r="AV30" i="7"/>
  <c r="AY30" i="7"/>
  <c r="BB30" i="7"/>
  <c r="BE30" i="7"/>
  <c r="F31" i="7"/>
  <c r="I31" i="7"/>
  <c r="L31" i="7"/>
  <c r="O31" i="7"/>
  <c r="R31" i="7"/>
  <c r="U31" i="7"/>
  <c r="X31" i="7"/>
  <c r="AA31" i="7"/>
  <c r="AD31" i="7"/>
  <c r="AG31" i="7"/>
  <c r="AJ31" i="7"/>
  <c r="AM31" i="7"/>
  <c r="AP31" i="7"/>
  <c r="AS31" i="7"/>
  <c r="AV31" i="7"/>
  <c r="AY31" i="7"/>
  <c r="BB31" i="7"/>
  <c r="BE31" i="7"/>
  <c r="F32" i="7"/>
  <c r="I32" i="7"/>
  <c r="L32" i="7"/>
  <c r="O32" i="7"/>
  <c r="R32" i="7"/>
  <c r="U32" i="7"/>
  <c r="X32" i="7"/>
  <c r="AA32" i="7"/>
  <c r="AD32" i="7"/>
  <c r="AG32" i="7"/>
  <c r="AJ32" i="7"/>
  <c r="AM32" i="7"/>
  <c r="AP32" i="7"/>
  <c r="AS32" i="7"/>
  <c r="AV32" i="7"/>
  <c r="AY32" i="7"/>
  <c r="BB32" i="7"/>
  <c r="BE32" i="7"/>
  <c r="F33" i="7"/>
  <c r="I33" i="7"/>
  <c r="L33" i="7"/>
  <c r="O33" i="7"/>
  <c r="R33" i="7"/>
  <c r="U33" i="7"/>
  <c r="X33" i="7"/>
  <c r="AA33" i="7"/>
  <c r="AD33" i="7"/>
  <c r="AG33" i="7"/>
  <c r="AJ33" i="7"/>
  <c r="AM33" i="7"/>
  <c r="AP33" i="7"/>
  <c r="AS33" i="7"/>
  <c r="AV33" i="7"/>
  <c r="AY33" i="7"/>
  <c r="BB33" i="7"/>
  <c r="BE33" i="7"/>
  <c r="BD7" i="7"/>
  <c r="BD8" i="7"/>
  <c r="BA8" i="7"/>
  <c r="AX8" i="7"/>
  <c r="BA7" i="7"/>
  <c r="AX7" i="7"/>
  <c r="AX6" i="7"/>
  <c r="BE9" i="7"/>
  <c r="BB9" i="7"/>
  <c r="AY9" i="7"/>
  <c r="AV9" i="7"/>
  <c r="AS9" i="7"/>
  <c r="AP9" i="7"/>
  <c r="AU8" i="7"/>
  <c r="AU7" i="7"/>
  <c r="AR8" i="7"/>
  <c r="AR7" i="7"/>
  <c r="AO8" i="7"/>
  <c r="AO7" i="7"/>
  <c r="AO6" i="7"/>
  <c r="AM9" i="7"/>
  <c r="AJ9" i="7"/>
  <c r="AG9" i="7"/>
  <c r="AL8" i="7"/>
  <c r="AL7" i="7"/>
  <c r="AI8" i="7"/>
  <c r="AI7" i="7"/>
  <c r="AF8" i="7"/>
  <c r="AF7" i="7"/>
  <c r="AF6" i="7"/>
  <c r="AD9" i="7"/>
  <c r="AA9" i="7"/>
  <c r="X9" i="7"/>
  <c r="AC8" i="7"/>
  <c r="AC7" i="7"/>
  <c r="Z8" i="7"/>
  <c r="Z7" i="7"/>
  <c r="W8" i="7"/>
  <c r="W7" i="7"/>
  <c r="W6" i="7"/>
  <c r="U9" i="7"/>
  <c r="R9" i="7"/>
  <c r="O9" i="7"/>
  <c r="T8" i="7"/>
  <c r="Q8" i="7"/>
  <c r="N8" i="7"/>
  <c r="H8" i="7"/>
  <c r="E8" i="7"/>
  <c r="T7" i="7"/>
  <c r="N6" i="7"/>
  <c r="Q7" i="7"/>
  <c r="H7" i="7"/>
  <c r="N7" i="7"/>
  <c r="L9" i="7"/>
  <c r="I9" i="7"/>
  <c r="C12" i="7"/>
  <c r="C11" i="7"/>
  <c r="C33" i="7"/>
  <c r="C131" i="8" s="1"/>
  <c r="C32" i="7"/>
  <c r="C130" i="8" s="1"/>
  <c r="C31" i="7"/>
  <c r="C129" i="8" s="1"/>
  <c r="C30" i="7"/>
  <c r="C29" i="7"/>
  <c r="C28" i="7"/>
  <c r="C27" i="7"/>
  <c r="C26" i="7"/>
  <c r="C25" i="7"/>
  <c r="C123" i="8" s="1"/>
  <c r="C24" i="7"/>
  <c r="C122" i="8" s="1"/>
  <c r="C23" i="7"/>
  <c r="C121" i="8" s="1"/>
  <c r="C22" i="7"/>
  <c r="C21" i="7"/>
  <c r="C20" i="7"/>
  <c r="C118" i="8" s="1"/>
  <c r="C19" i="7"/>
  <c r="C18" i="7"/>
  <c r="C17" i="7"/>
  <c r="C115" i="8" s="1"/>
  <c r="C16" i="7"/>
  <c r="C114" i="8" s="1"/>
  <c r="C15" i="7"/>
  <c r="C113" i="8" s="1"/>
  <c r="C14" i="7"/>
  <c r="C13" i="7"/>
  <c r="C10" i="7"/>
  <c r="C108" i="8" s="1"/>
  <c r="E6" i="7"/>
  <c r="E7" i="7"/>
  <c r="F9" i="7"/>
  <c r="I41" i="8"/>
  <c r="F41" i="8"/>
  <c r="Q46" i="8" l="1"/>
  <c r="Q47" i="8"/>
  <c r="Q44" i="8"/>
  <c r="Q48" i="8"/>
  <c r="Q50" i="8"/>
  <c r="Q51" i="8"/>
  <c r="Q52" i="8"/>
  <c r="U52" i="8"/>
  <c r="V44" i="8"/>
  <c r="V48" i="8"/>
  <c r="V52" i="8"/>
  <c r="R46" i="8"/>
  <c r="R50" i="8"/>
  <c r="R51" i="8"/>
  <c r="R47" i="8"/>
  <c r="R44" i="8"/>
  <c r="R48" i="8"/>
  <c r="R52" i="8"/>
  <c r="P50" i="8"/>
  <c r="P51" i="8"/>
  <c r="P52" i="8"/>
  <c r="C63" i="8"/>
  <c r="C62" i="15"/>
  <c r="C93" i="15"/>
  <c r="C30" i="15" s="1"/>
  <c r="C52" i="15"/>
  <c r="C53" i="8"/>
  <c r="C83" i="15"/>
  <c r="C20" i="15" s="1"/>
  <c r="C60" i="15"/>
  <c r="C61" i="8"/>
  <c r="C91" i="15"/>
  <c r="C28" i="15" s="1"/>
  <c r="C45" i="15"/>
  <c r="C46" i="8"/>
  <c r="C76" i="15"/>
  <c r="C13" i="15" s="1"/>
  <c r="C47" i="8"/>
  <c r="C77" i="15"/>
  <c r="C14" i="15" s="1"/>
  <c r="C46" i="15"/>
  <c r="C61" i="15"/>
  <c r="C62" i="8"/>
  <c r="C92" i="15"/>
  <c r="C29" i="15" s="1"/>
  <c r="C78" i="15"/>
  <c r="C15" i="15" s="1"/>
  <c r="C47" i="15"/>
  <c r="C48" i="8"/>
  <c r="C86" i="15"/>
  <c r="C23" i="15" s="1"/>
  <c r="C55" i="15"/>
  <c r="C56" i="8"/>
  <c r="C94" i="15"/>
  <c r="C31" i="15" s="1"/>
  <c r="C63" i="15"/>
  <c r="C64" i="8"/>
  <c r="C116" i="8"/>
  <c r="C124" i="8"/>
  <c r="C53" i="15"/>
  <c r="C54" i="8"/>
  <c r="C84" i="15"/>
  <c r="C21" i="15" s="1"/>
  <c r="C48" i="15"/>
  <c r="C49" i="8"/>
  <c r="C79" i="15"/>
  <c r="C16" i="15" s="1"/>
  <c r="C56" i="15"/>
  <c r="C57" i="8"/>
  <c r="C87" i="15"/>
  <c r="C24" i="15" s="1"/>
  <c r="C64" i="15"/>
  <c r="C65" i="8"/>
  <c r="C95" i="15"/>
  <c r="C32" i="15" s="1"/>
  <c r="C109" i="8"/>
  <c r="C117" i="8"/>
  <c r="C125" i="8"/>
  <c r="C49" i="15"/>
  <c r="C50" i="8"/>
  <c r="C80" i="15"/>
  <c r="C17" i="15" s="1"/>
  <c r="C57" i="15"/>
  <c r="C58" i="8"/>
  <c r="C88" i="15"/>
  <c r="C25" i="15" s="1"/>
  <c r="C65" i="15"/>
  <c r="C66" i="8"/>
  <c r="C96" i="15"/>
  <c r="C33" i="15" s="1"/>
  <c r="C110" i="8"/>
  <c r="C126" i="8"/>
  <c r="C44" i="15"/>
  <c r="C45" i="8"/>
  <c r="C75" i="15"/>
  <c r="C12" i="15" s="1"/>
  <c r="C50" i="15"/>
  <c r="C81" i="15"/>
  <c r="C18" i="15" s="1"/>
  <c r="C51" i="8"/>
  <c r="C59" i="8"/>
  <c r="C89" i="15"/>
  <c r="C26" i="15" s="1"/>
  <c r="C58" i="15"/>
  <c r="C67" i="8"/>
  <c r="C97" i="15"/>
  <c r="C34" i="15" s="1"/>
  <c r="C66" i="15"/>
  <c r="C111" i="8"/>
  <c r="C119" i="8"/>
  <c r="C127" i="8"/>
  <c r="C55" i="8"/>
  <c r="C54" i="15"/>
  <c r="C85" i="15"/>
  <c r="C22" i="15" s="1"/>
  <c r="C82" i="15"/>
  <c r="C19" i="15" s="1"/>
  <c r="C51" i="15"/>
  <c r="C52" i="8"/>
  <c r="C90" i="15"/>
  <c r="C27" i="15" s="1"/>
  <c r="C59" i="15"/>
  <c r="C60" i="8"/>
  <c r="C98" i="15"/>
  <c r="C35" i="15" s="1"/>
  <c r="C67" i="15"/>
  <c r="C68" i="8"/>
  <c r="C112" i="8"/>
  <c r="C120" i="8"/>
  <c r="C128" i="8"/>
  <c r="T50" i="8"/>
  <c r="U46" i="8"/>
  <c r="S47" i="8"/>
  <c r="U50" i="8"/>
  <c r="S51" i="8"/>
  <c r="S50" i="8"/>
  <c r="T46" i="8"/>
  <c r="S44" i="8"/>
  <c r="V46" i="8"/>
  <c r="T47" i="8"/>
  <c r="V50" i="8"/>
  <c r="T51" i="8"/>
  <c r="S46" i="8"/>
  <c r="T44" i="8"/>
  <c r="U47" i="8"/>
  <c r="S48" i="8"/>
  <c r="U51" i="8"/>
  <c r="S52" i="8"/>
  <c r="U44" i="8"/>
  <c r="V47" i="8"/>
  <c r="T48" i="8"/>
  <c r="V51" i="8"/>
  <c r="T52" i="8"/>
  <c r="K54" i="8"/>
  <c r="S54" i="8"/>
  <c r="I55" i="8"/>
  <c r="Q55" i="8"/>
  <c r="G56" i="8"/>
  <c r="O56" i="8"/>
  <c r="W56" i="8"/>
  <c r="M57" i="8"/>
  <c r="U57" i="8"/>
  <c r="K58" i="8"/>
  <c r="S58" i="8"/>
  <c r="I59" i="8"/>
  <c r="Q59" i="8"/>
  <c r="G60" i="8"/>
  <c r="O60" i="8"/>
  <c r="W60" i="8"/>
  <c r="M61" i="8"/>
  <c r="U61" i="8"/>
  <c r="K62" i="8"/>
  <c r="S62" i="8"/>
  <c r="I63" i="8"/>
  <c r="Q63" i="8"/>
  <c r="G64" i="8"/>
  <c r="O64" i="8"/>
  <c r="W64" i="8"/>
  <c r="M65" i="8"/>
  <c r="U65" i="8"/>
  <c r="K66" i="8"/>
  <c r="S66" i="8"/>
  <c r="I67" i="8"/>
  <c r="Q67" i="8"/>
  <c r="G68" i="8"/>
  <c r="O68" i="8"/>
  <c r="L54" i="8"/>
  <c r="R55" i="8"/>
  <c r="P56" i="8"/>
  <c r="N57" i="8"/>
  <c r="T58" i="8"/>
  <c r="R59" i="8"/>
  <c r="E123" i="8"/>
  <c r="D123" i="8" s="1"/>
  <c r="H60" i="8"/>
  <c r="F61" i="8"/>
  <c r="V61" i="8"/>
  <c r="J63" i="8"/>
  <c r="P64" i="8"/>
  <c r="N65" i="8"/>
  <c r="V65" i="8"/>
  <c r="L66" i="8"/>
  <c r="T66" i="8"/>
  <c r="J67" i="8"/>
  <c r="R67" i="8"/>
  <c r="P68" i="8"/>
  <c r="E111" i="8"/>
  <c r="E115" i="8"/>
  <c r="D115" i="8" s="1"/>
  <c r="T54" i="8"/>
  <c r="J55" i="8"/>
  <c r="E119" i="8"/>
  <c r="D119" i="8" s="1"/>
  <c r="H56" i="8"/>
  <c r="F57" i="8"/>
  <c r="V57" i="8"/>
  <c r="L58" i="8"/>
  <c r="J59" i="8"/>
  <c r="P60" i="8"/>
  <c r="N61" i="8"/>
  <c r="L62" i="8"/>
  <c r="T62" i="8"/>
  <c r="R63" i="8"/>
  <c r="E127" i="8"/>
  <c r="D127" i="8" s="1"/>
  <c r="H64" i="8"/>
  <c r="F65" i="8"/>
  <c r="E131" i="8"/>
  <c r="D131" i="8" s="1"/>
  <c r="H68" i="8"/>
  <c r="E108" i="8"/>
  <c r="E112" i="8"/>
  <c r="E116" i="8"/>
  <c r="D116" i="8" s="1"/>
  <c r="M54" i="8"/>
  <c r="U54" i="8"/>
  <c r="K55" i="8"/>
  <c r="S55" i="8"/>
  <c r="I56" i="8"/>
  <c r="Q56" i="8"/>
  <c r="E120" i="8"/>
  <c r="D120" i="8" s="1"/>
  <c r="G57" i="8"/>
  <c r="O57" i="8"/>
  <c r="W57" i="8"/>
  <c r="M58" i="8"/>
  <c r="U58" i="8"/>
  <c r="K59" i="8"/>
  <c r="S59" i="8"/>
  <c r="I60" i="8"/>
  <c r="Q60" i="8"/>
  <c r="E124" i="8"/>
  <c r="D124" i="8" s="1"/>
  <c r="G61" i="8"/>
  <c r="O61" i="8"/>
  <c r="W61" i="8"/>
  <c r="M62" i="8"/>
  <c r="U62" i="8"/>
  <c r="K63" i="8"/>
  <c r="S63" i="8"/>
  <c r="I64" i="8"/>
  <c r="Q64" i="8"/>
  <c r="E128" i="8"/>
  <c r="D128" i="8" s="1"/>
  <c r="G65" i="8"/>
  <c r="O65" i="8"/>
  <c r="W65" i="8"/>
  <c r="M66" i="8"/>
  <c r="U66" i="8"/>
  <c r="K67" i="8"/>
  <c r="S67" i="8"/>
  <c r="I68" i="8"/>
  <c r="Q68" i="8"/>
  <c r="L55" i="8"/>
  <c r="P57" i="8"/>
  <c r="L59" i="8"/>
  <c r="P61" i="8"/>
  <c r="T63" i="8"/>
  <c r="P65" i="8"/>
  <c r="L67" i="8"/>
  <c r="G54" i="8"/>
  <c r="O54" i="8"/>
  <c r="W54" i="8"/>
  <c r="M55" i="8"/>
  <c r="U55" i="8"/>
  <c r="K56" i="8"/>
  <c r="S56" i="8"/>
  <c r="I57" i="8"/>
  <c r="Q57" i="8"/>
  <c r="G58" i="8"/>
  <c r="O58" i="8"/>
  <c r="W58" i="8"/>
  <c r="M59" i="8"/>
  <c r="U59" i="8"/>
  <c r="K60" i="8"/>
  <c r="S60" i="8"/>
  <c r="I61" i="8"/>
  <c r="Q61" i="8"/>
  <c r="G62" i="8"/>
  <c r="O62" i="8"/>
  <c r="W62" i="8"/>
  <c r="M63" i="8"/>
  <c r="U63" i="8"/>
  <c r="K64" i="8"/>
  <c r="S64" i="8"/>
  <c r="I65" i="8"/>
  <c r="Q65" i="8"/>
  <c r="G66" i="8"/>
  <c r="O66" i="8"/>
  <c r="W66" i="8"/>
  <c r="M67" i="8"/>
  <c r="U67" i="8"/>
  <c r="K68" i="8"/>
  <c r="S68" i="8"/>
  <c r="N54" i="8"/>
  <c r="R56" i="8"/>
  <c r="N58" i="8"/>
  <c r="T59" i="8"/>
  <c r="H61" i="8"/>
  <c r="V62" i="8"/>
  <c r="R64" i="8"/>
  <c r="N66" i="8"/>
  <c r="J68" i="8"/>
  <c r="E109" i="8"/>
  <c r="E113" i="8"/>
  <c r="E117" i="8"/>
  <c r="D117" i="8" s="1"/>
  <c r="H54" i="8"/>
  <c r="P54" i="8"/>
  <c r="F55" i="8"/>
  <c r="N55" i="8"/>
  <c r="V55" i="8"/>
  <c r="L56" i="8"/>
  <c r="T56" i="8"/>
  <c r="J57" i="8"/>
  <c r="R57" i="8"/>
  <c r="E121" i="8"/>
  <c r="D121" i="8" s="1"/>
  <c r="H58" i="8"/>
  <c r="P58" i="8"/>
  <c r="F59" i="8"/>
  <c r="N59" i="8"/>
  <c r="V59" i="8"/>
  <c r="L60" i="8"/>
  <c r="T60" i="8"/>
  <c r="J61" i="8"/>
  <c r="R61" i="8"/>
  <c r="E125" i="8"/>
  <c r="D125" i="8" s="1"/>
  <c r="H62" i="8"/>
  <c r="P62" i="8"/>
  <c r="F63" i="8"/>
  <c r="N63" i="8"/>
  <c r="V63" i="8"/>
  <c r="L64" i="8"/>
  <c r="T64" i="8"/>
  <c r="J65" i="8"/>
  <c r="R65" i="8"/>
  <c r="E129" i="8"/>
  <c r="D129" i="8" s="1"/>
  <c r="H66" i="8"/>
  <c r="P66" i="8"/>
  <c r="F67" i="8"/>
  <c r="N67" i="8"/>
  <c r="V67" i="8"/>
  <c r="L68" i="8"/>
  <c r="T68" i="8"/>
  <c r="W68" i="8"/>
  <c r="V54" i="8"/>
  <c r="J56" i="8"/>
  <c r="F58" i="8"/>
  <c r="J60" i="8"/>
  <c r="F62" i="8"/>
  <c r="L63" i="8"/>
  <c r="H65" i="8"/>
  <c r="V66" i="8"/>
  <c r="R68" i="8"/>
  <c r="E110" i="8"/>
  <c r="E114" i="8"/>
  <c r="I54" i="8"/>
  <c r="Q54" i="8"/>
  <c r="E118" i="8"/>
  <c r="D118" i="8" s="1"/>
  <c r="G55" i="8"/>
  <c r="O55" i="8"/>
  <c r="W55" i="8"/>
  <c r="M56" i="8"/>
  <c r="U56" i="8"/>
  <c r="K57" i="8"/>
  <c r="S57" i="8"/>
  <c r="I58" i="8"/>
  <c r="Q58" i="8"/>
  <c r="E122" i="8"/>
  <c r="D122" i="8" s="1"/>
  <c r="G59" i="8"/>
  <c r="O59" i="8"/>
  <c r="W59" i="8"/>
  <c r="M60" i="8"/>
  <c r="U60" i="8"/>
  <c r="K61" i="8"/>
  <c r="S61" i="8"/>
  <c r="I62" i="8"/>
  <c r="Q62" i="8"/>
  <c r="E126" i="8"/>
  <c r="D126" i="8" s="1"/>
  <c r="G63" i="8"/>
  <c r="O63" i="8"/>
  <c r="W63" i="8"/>
  <c r="M64" i="8"/>
  <c r="U64" i="8"/>
  <c r="K65" i="8"/>
  <c r="S65" i="8"/>
  <c r="I66" i="8"/>
  <c r="Q66" i="8"/>
  <c r="E130" i="8"/>
  <c r="D130" i="8" s="1"/>
  <c r="G67" i="8"/>
  <c r="O67" i="8"/>
  <c r="W67" i="8"/>
  <c r="M68" i="8"/>
  <c r="U68" i="8"/>
  <c r="F54" i="8"/>
  <c r="T55" i="8"/>
  <c r="H57" i="8"/>
  <c r="V58" i="8"/>
  <c r="R60" i="8"/>
  <c r="N62" i="8"/>
  <c r="J64" i="8"/>
  <c r="F66" i="8"/>
  <c r="T67" i="8"/>
  <c r="J54" i="8"/>
  <c r="R54" i="8"/>
  <c r="H55" i="8"/>
  <c r="P55" i="8"/>
  <c r="F56" i="8"/>
  <c r="N56" i="8"/>
  <c r="V56" i="8"/>
  <c r="L57" i="8"/>
  <c r="T57" i="8"/>
  <c r="J58" i="8"/>
  <c r="R58" i="8"/>
  <c r="H59" i="8"/>
  <c r="P59" i="8"/>
  <c r="F60" i="8"/>
  <c r="N60" i="8"/>
  <c r="V60" i="8"/>
  <c r="L61" i="8"/>
  <c r="T61" i="8"/>
  <c r="J62" i="8"/>
  <c r="R62" i="8"/>
  <c r="H63" i="8"/>
  <c r="P63" i="8"/>
  <c r="F64" i="8"/>
  <c r="N64" i="8"/>
  <c r="V64" i="8"/>
  <c r="L65" i="8"/>
  <c r="T65" i="8"/>
  <c r="J66" i="8"/>
  <c r="R66" i="8"/>
  <c r="H67" i="8"/>
  <c r="P67" i="8"/>
  <c r="F68" i="8"/>
  <c r="N68" i="8"/>
  <c r="V68" i="8"/>
  <c r="E107" i="8"/>
  <c r="C9" i="7"/>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114" i="8" l="1"/>
  <c r="D111" i="8"/>
  <c r="D113" i="8"/>
  <c r="D112" i="8"/>
  <c r="D110" i="8"/>
  <c r="D109" i="8"/>
  <c r="C74" i="15"/>
  <c r="C11" i="15" s="1"/>
  <c r="C43" i="15"/>
  <c r="C44" i="8"/>
  <c r="C107" i="8"/>
  <c r="E48" i="8"/>
  <c r="E56" i="8"/>
  <c r="D56" i="8" s="1"/>
  <c r="E60" i="8"/>
  <c r="D60" i="8" s="1"/>
  <c r="E52" i="8"/>
  <c r="D52" i="8" s="1"/>
  <c r="E68" i="8"/>
  <c r="D68" i="8" s="1"/>
  <c r="E65" i="8"/>
  <c r="D65" i="8" s="1"/>
  <c r="E49" i="8"/>
  <c r="E55" i="8"/>
  <c r="D55" i="8" s="1"/>
  <c r="E45" i="8"/>
  <c r="E54" i="8"/>
  <c r="D54" i="8" s="1"/>
  <c r="E46" i="8"/>
  <c r="E61" i="8"/>
  <c r="D61" i="8" s="1"/>
  <c r="E64" i="8"/>
  <c r="D64" i="8" s="1"/>
  <c r="E58" i="8"/>
  <c r="D58" i="8" s="1"/>
  <c r="E53" i="8"/>
  <c r="D53" i="8" s="1"/>
  <c r="E67" i="8"/>
  <c r="D67" i="8" s="1"/>
  <c r="E51" i="8"/>
  <c r="E66" i="8"/>
  <c r="D66" i="8" s="1"/>
  <c r="E59" i="8"/>
  <c r="D59" i="8" s="1"/>
  <c r="E57" i="8"/>
  <c r="D57" i="8" s="1"/>
  <c r="E62" i="8"/>
  <c r="D62" i="8" s="1"/>
  <c r="D108" i="8"/>
  <c r="D107" i="8"/>
  <c r="E63" i="8"/>
  <c r="D63" i="8" s="1"/>
  <c r="E47" i="8"/>
  <c r="E44" i="8"/>
  <c r="E50" i="8"/>
  <c r="D50" i="8" l="1"/>
  <c r="D48" i="8"/>
  <c r="D51" i="8"/>
  <c r="D49" i="8"/>
  <c r="D46" i="8"/>
  <c r="D47" i="8"/>
  <c r="D44" i="8"/>
  <c r="D45" i="8"/>
  <c r="C100" i="8" l="1"/>
  <c r="C96" i="8"/>
  <c r="C92" i="8"/>
  <c r="C88" i="8"/>
  <c r="C84" i="8"/>
  <c r="C80" i="8"/>
  <c r="C76" i="8"/>
  <c r="Q100" i="8"/>
  <c r="I100" i="8"/>
  <c r="S99" i="8"/>
  <c r="K99" i="8"/>
  <c r="U98" i="8"/>
  <c r="M98" i="8"/>
  <c r="W97" i="8"/>
  <c r="O97" i="8"/>
  <c r="G97" i="8"/>
  <c r="Q96" i="8"/>
  <c r="I96" i="8"/>
  <c r="S95" i="8"/>
  <c r="K95" i="8"/>
  <c r="U94" i="8"/>
  <c r="M94" i="8"/>
  <c r="W93" i="8"/>
  <c r="O93" i="8"/>
  <c r="G93" i="8"/>
  <c r="Q92" i="8"/>
  <c r="I92" i="8"/>
  <c r="S91" i="8"/>
  <c r="K91" i="8"/>
  <c r="U90" i="8"/>
  <c r="M90" i="8"/>
  <c r="W89" i="8"/>
  <c r="O89" i="8"/>
  <c r="G89" i="8"/>
  <c r="Q88" i="8"/>
  <c r="I88" i="8"/>
  <c r="S87" i="8"/>
  <c r="K87" i="8"/>
  <c r="U86" i="8"/>
  <c r="M86" i="8"/>
  <c r="W85" i="8"/>
  <c r="O85" i="8"/>
  <c r="G85" i="8"/>
  <c r="Q84" i="8"/>
  <c r="I84" i="8"/>
  <c r="S83" i="8"/>
  <c r="K83" i="8"/>
  <c r="U82" i="8"/>
  <c r="M82" i="8"/>
  <c r="W81" i="8"/>
  <c r="O81" i="8"/>
  <c r="G81" i="8"/>
  <c r="Q80" i="8"/>
  <c r="I80" i="8"/>
  <c r="S79" i="8"/>
  <c r="K79" i="8"/>
  <c r="U78" i="8"/>
  <c r="M78" i="8"/>
  <c r="W77" i="8"/>
  <c r="O77" i="8"/>
  <c r="G77" i="8"/>
  <c r="Q76" i="8"/>
  <c r="I76" i="8"/>
  <c r="E96" i="8"/>
  <c r="E88" i="8"/>
  <c r="E80" i="8"/>
  <c r="B100" i="8"/>
  <c r="B96" i="8"/>
  <c r="B92" i="8"/>
  <c r="B88" i="8"/>
  <c r="B84" i="8"/>
  <c r="B80" i="8"/>
  <c r="B76" i="8"/>
  <c r="P100" i="8"/>
  <c r="H100" i="8"/>
  <c r="R99" i="8"/>
  <c r="J99" i="8"/>
  <c r="T98" i="8"/>
  <c r="L98" i="8"/>
  <c r="V97" i="8"/>
  <c r="N97" i="8"/>
  <c r="F97" i="8"/>
  <c r="P96" i="8"/>
  <c r="C99" i="8"/>
  <c r="C95" i="8"/>
  <c r="C91" i="8"/>
  <c r="C87" i="8"/>
  <c r="C83" i="8"/>
  <c r="C79" i="8"/>
  <c r="W100" i="8"/>
  <c r="O100" i="8"/>
  <c r="G100" i="8"/>
  <c r="Q99" i="8"/>
  <c r="I99" i="8"/>
  <c r="S98" i="8"/>
  <c r="K98" i="8"/>
  <c r="U97" i="8"/>
  <c r="M97" i="8"/>
  <c r="W96" i="8"/>
  <c r="O96" i="8"/>
  <c r="G96" i="8"/>
  <c r="Q95" i="8"/>
  <c r="I95" i="8"/>
  <c r="S94" i="8"/>
  <c r="K94" i="8"/>
  <c r="U93" i="8"/>
  <c r="M93" i="8"/>
  <c r="W92" i="8"/>
  <c r="O92" i="8"/>
  <c r="G92" i="8"/>
  <c r="Q91" i="8"/>
  <c r="I91" i="8"/>
  <c r="S90" i="8"/>
  <c r="K90" i="8"/>
  <c r="U89" i="8"/>
  <c r="M89" i="8"/>
  <c r="W88" i="8"/>
  <c r="O88" i="8"/>
  <c r="G88" i="8"/>
  <c r="Q87" i="8"/>
  <c r="I87" i="8"/>
  <c r="S86" i="8"/>
  <c r="K86" i="8"/>
  <c r="U85" i="8"/>
  <c r="M85" i="8"/>
  <c r="W84" i="8"/>
  <c r="O84" i="8"/>
  <c r="G84" i="8"/>
  <c r="Q83" i="8"/>
  <c r="I83" i="8"/>
  <c r="S82" i="8"/>
  <c r="K82" i="8"/>
  <c r="U81" i="8"/>
  <c r="M81" i="8"/>
  <c r="W80" i="8"/>
  <c r="O80" i="8"/>
  <c r="G80" i="8"/>
  <c r="Q79" i="8"/>
  <c r="I79" i="8"/>
  <c r="S78" i="8"/>
  <c r="K78" i="8"/>
  <c r="U77" i="8"/>
  <c r="M77" i="8"/>
  <c r="W76" i="8"/>
  <c r="O76" i="8"/>
  <c r="G76" i="8"/>
  <c r="E94" i="8"/>
  <c r="E86" i="8"/>
  <c r="E78" i="8"/>
  <c r="C94" i="8"/>
  <c r="C90" i="8"/>
  <c r="C82" i="8"/>
  <c r="U100" i="8"/>
  <c r="W99" i="8"/>
  <c r="Q98" i="8"/>
  <c r="S97" i="8"/>
  <c r="M96" i="8"/>
  <c r="O95" i="8"/>
  <c r="I94" i="8"/>
  <c r="K93" i="8"/>
  <c r="W91" i="8"/>
  <c r="G91" i="8"/>
  <c r="S89" i="8"/>
  <c r="U88" i="8"/>
  <c r="B99" i="8"/>
  <c r="B95" i="8"/>
  <c r="B91" i="8"/>
  <c r="B87" i="8"/>
  <c r="B83" i="8"/>
  <c r="B79" i="8"/>
  <c r="V100" i="8"/>
  <c r="N100" i="8"/>
  <c r="F100" i="8"/>
  <c r="P99" i="8"/>
  <c r="H99" i="8"/>
  <c r="R98" i="8"/>
  <c r="J98" i="8"/>
  <c r="T97" i="8"/>
  <c r="L97" i="8"/>
  <c r="V96" i="8"/>
  <c r="N96" i="8"/>
  <c r="F96" i="8"/>
  <c r="P95" i="8"/>
  <c r="H95" i="8"/>
  <c r="R94" i="8"/>
  <c r="J94" i="8"/>
  <c r="T93" i="8"/>
  <c r="L93" i="8"/>
  <c r="V92" i="8"/>
  <c r="N92" i="8"/>
  <c r="F92" i="8"/>
  <c r="P91" i="8"/>
  <c r="H91" i="8"/>
  <c r="R90" i="8"/>
  <c r="J90" i="8"/>
  <c r="T89" i="8"/>
  <c r="L89" i="8"/>
  <c r="V88" i="8"/>
  <c r="N88" i="8"/>
  <c r="F88" i="8"/>
  <c r="P87" i="8"/>
  <c r="H87" i="8"/>
  <c r="R86" i="8"/>
  <c r="J86" i="8"/>
  <c r="T85" i="8"/>
  <c r="L85" i="8"/>
  <c r="V84" i="8"/>
  <c r="N84" i="8"/>
  <c r="F84" i="8"/>
  <c r="P83" i="8"/>
  <c r="H83" i="8"/>
  <c r="R82" i="8"/>
  <c r="J82" i="8"/>
  <c r="T81" i="8"/>
  <c r="L81" i="8"/>
  <c r="V80" i="8"/>
  <c r="N80" i="8"/>
  <c r="F80" i="8"/>
  <c r="P79" i="8"/>
  <c r="H79" i="8"/>
  <c r="R78" i="8"/>
  <c r="J78" i="8"/>
  <c r="T77" i="8"/>
  <c r="L77" i="8"/>
  <c r="V76" i="8"/>
  <c r="N76" i="8"/>
  <c r="F76" i="8"/>
  <c r="E93" i="8"/>
  <c r="E85" i="8"/>
  <c r="E77" i="8"/>
  <c r="C98" i="8"/>
  <c r="C86" i="8"/>
  <c r="C78" i="8"/>
  <c r="M100" i="8"/>
  <c r="O99" i="8"/>
  <c r="G99" i="8"/>
  <c r="I98" i="8"/>
  <c r="K97" i="8"/>
  <c r="U96" i="8"/>
  <c r="W95" i="8"/>
  <c r="G95" i="8"/>
  <c r="Q94" i="8"/>
  <c r="S93" i="8"/>
  <c r="U92" i="8"/>
  <c r="M92" i="8"/>
  <c r="O91" i="8"/>
  <c r="Q90" i="8"/>
  <c r="I90" i="8"/>
  <c r="K89" i="8"/>
  <c r="B98" i="8"/>
  <c r="B94" i="8"/>
  <c r="B90" i="8"/>
  <c r="B86" i="8"/>
  <c r="B82" i="8"/>
  <c r="B78" i="8"/>
  <c r="T100" i="8"/>
  <c r="L100" i="8"/>
  <c r="V99" i="8"/>
  <c r="N99" i="8"/>
  <c r="F99" i="8"/>
  <c r="P98" i="8"/>
  <c r="H98" i="8"/>
  <c r="R97" i="8"/>
  <c r="J97" i="8"/>
  <c r="T96" i="8"/>
  <c r="L96" i="8"/>
  <c r="V95" i="8"/>
  <c r="N95" i="8"/>
  <c r="F95" i="8"/>
  <c r="P94" i="8"/>
  <c r="H94" i="8"/>
  <c r="R93" i="8"/>
  <c r="J93" i="8"/>
  <c r="T92" i="8"/>
  <c r="L92" i="8"/>
  <c r="V91" i="8"/>
  <c r="N91" i="8"/>
  <c r="F91" i="8"/>
  <c r="P90" i="8"/>
  <c r="H90" i="8"/>
  <c r="R89" i="8"/>
  <c r="J89" i="8"/>
  <c r="T88" i="8"/>
  <c r="L88" i="8"/>
  <c r="V87" i="8"/>
  <c r="N87" i="8"/>
  <c r="F87" i="8"/>
  <c r="P86" i="8"/>
  <c r="H86" i="8"/>
  <c r="R85" i="8"/>
  <c r="J85" i="8"/>
  <c r="T84" i="8"/>
  <c r="L84" i="8"/>
  <c r="V83" i="8"/>
  <c r="N83" i="8"/>
  <c r="F83" i="8"/>
  <c r="P82" i="8"/>
  <c r="H82" i="8"/>
  <c r="R81" i="8"/>
  <c r="J81" i="8"/>
  <c r="T80" i="8"/>
  <c r="L80" i="8"/>
  <c r="V79" i="8"/>
  <c r="N79" i="8"/>
  <c r="F79" i="8"/>
  <c r="P78" i="8"/>
  <c r="H78" i="8"/>
  <c r="R77" i="8"/>
  <c r="J77" i="8"/>
  <c r="T76" i="8"/>
  <c r="L76" i="8"/>
  <c r="E99" i="8"/>
  <c r="E91" i="8"/>
  <c r="E83" i="8"/>
  <c r="B93" i="8"/>
  <c r="B85" i="8"/>
  <c r="B77" i="8"/>
  <c r="J100" i="8"/>
  <c r="L99" i="8"/>
  <c r="N98" i="8"/>
  <c r="P97" i="8"/>
  <c r="R96" i="8"/>
  <c r="T95" i="8"/>
  <c r="V94" i="8"/>
  <c r="N94" i="8"/>
  <c r="P93" i="8"/>
  <c r="R92" i="8"/>
  <c r="T91" i="8"/>
  <c r="V90" i="8"/>
  <c r="F90" i="8"/>
  <c r="H89" i="8"/>
  <c r="C97" i="8"/>
  <c r="C93" i="8"/>
  <c r="C89" i="8"/>
  <c r="C85" i="8"/>
  <c r="C81" i="8"/>
  <c r="C77" i="8"/>
  <c r="S100" i="8"/>
  <c r="K100" i="8"/>
  <c r="U99" i="8"/>
  <c r="M99" i="8"/>
  <c r="W98" i="8"/>
  <c r="O98" i="8"/>
  <c r="G98" i="8"/>
  <c r="Q97" i="8"/>
  <c r="I97" i="8"/>
  <c r="S96" i="8"/>
  <c r="K96" i="8"/>
  <c r="U95" i="8"/>
  <c r="M95" i="8"/>
  <c r="W94" i="8"/>
  <c r="O94" i="8"/>
  <c r="G94" i="8"/>
  <c r="Q93" i="8"/>
  <c r="I93" i="8"/>
  <c r="S92" i="8"/>
  <c r="K92" i="8"/>
  <c r="U91" i="8"/>
  <c r="M91" i="8"/>
  <c r="W90" i="8"/>
  <c r="O90" i="8"/>
  <c r="G90" i="8"/>
  <c r="Q89" i="8"/>
  <c r="I89" i="8"/>
  <c r="S88" i="8"/>
  <c r="K88" i="8"/>
  <c r="U87" i="8"/>
  <c r="M87" i="8"/>
  <c r="W86" i="8"/>
  <c r="O86" i="8"/>
  <c r="G86" i="8"/>
  <c r="Q85" i="8"/>
  <c r="I85" i="8"/>
  <c r="S84" i="8"/>
  <c r="K84" i="8"/>
  <c r="U83" i="8"/>
  <c r="M83" i="8"/>
  <c r="W82" i="8"/>
  <c r="O82" i="8"/>
  <c r="G82" i="8"/>
  <c r="Q81" i="8"/>
  <c r="I81" i="8"/>
  <c r="S80" i="8"/>
  <c r="K80" i="8"/>
  <c r="U79" i="8"/>
  <c r="M79" i="8"/>
  <c r="W78" i="8"/>
  <c r="O78" i="8"/>
  <c r="G78" i="8"/>
  <c r="Q77" i="8"/>
  <c r="I77" i="8"/>
  <c r="S76" i="8"/>
  <c r="K76" i="8"/>
  <c r="E98" i="8"/>
  <c r="E90" i="8"/>
  <c r="E82" i="8"/>
  <c r="B97" i="8"/>
  <c r="B89" i="8"/>
  <c r="B81" i="8"/>
  <c r="R100" i="8"/>
  <c r="T99" i="8"/>
  <c r="V98" i="8"/>
  <c r="F98" i="8"/>
  <c r="H97" i="8"/>
  <c r="J96" i="8"/>
  <c r="L95" i="8"/>
  <c r="F94" i="8"/>
  <c r="H93" i="8"/>
  <c r="J92" i="8"/>
  <c r="L91" i="8"/>
  <c r="N90" i="8"/>
  <c r="P89" i="8"/>
  <c r="R88" i="8"/>
  <c r="H96" i="8"/>
  <c r="P92" i="8"/>
  <c r="F89" i="8"/>
  <c r="O87" i="8"/>
  <c r="L86" i="8"/>
  <c r="H85" i="8"/>
  <c r="W83" i="8"/>
  <c r="T82" i="8"/>
  <c r="P81" i="8"/>
  <c r="M80" i="8"/>
  <c r="J79" i="8"/>
  <c r="F78" i="8"/>
  <c r="U76" i="8"/>
  <c r="E95" i="8"/>
  <c r="H92" i="8"/>
  <c r="P88" i="8"/>
  <c r="L87" i="8"/>
  <c r="I86" i="8"/>
  <c r="F85" i="8"/>
  <c r="T83" i="8"/>
  <c r="Q82" i="8"/>
  <c r="N81" i="8"/>
  <c r="J80" i="8"/>
  <c r="G79" i="8"/>
  <c r="V77" i="8"/>
  <c r="R76" i="8"/>
  <c r="E92" i="8"/>
  <c r="H81" i="8"/>
  <c r="T78" i="8"/>
  <c r="E87" i="8"/>
  <c r="N78" i="8"/>
  <c r="E81" i="8"/>
  <c r="T87" i="8"/>
  <c r="J84" i="8"/>
  <c r="R80" i="8"/>
  <c r="H77" i="8"/>
  <c r="N89" i="8"/>
  <c r="K85" i="8"/>
  <c r="S81" i="8"/>
  <c r="F77" i="8"/>
  <c r="R95" i="8"/>
  <c r="J95" i="8"/>
  <c r="R91" i="8"/>
  <c r="M88" i="8"/>
  <c r="J87" i="8"/>
  <c r="F86" i="8"/>
  <c r="U84" i="8"/>
  <c r="R83" i="8"/>
  <c r="N82" i="8"/>
  <c r="K81" i="8"/>
  <c r="H80" i="8"/>
  <c r="V78" i="8"/>
  <c r="S77" i="8"/>
  <c r="P76" i="8"/>
  <c r="E89" i="8"/>
  <c r="T94" i="8"/>
  <c r="J91" i="8"/>
  <c r="J88" i="8"/>
  <c r="G87" i="8"/>
  <c r="V85" i="8"/>
  <c r="R84" i="8"/>
  <c r="O83" i="8"/>
  <c r="L82" i="8"/>
  <c r="W79" i="8"/>
  <c r="P77" i="8"/>
  <c r="M76" i="8"/>
  <c r="R79" i="8"/>
  <c r="H76" i="8"/>
  <c r="V89" i="8"/>
  <c r="N85" i="8"/>
  <c r="V81" i="8"/>
  <c r="O79" i="8"/>
  <c r="E100" i="8"/>
  <c r="F93" i="8"/>
  <c r="N86" i="8"/>
  <c r="V82" i="8"/>
  <c r="L79" i="8"/>
  <c r="I78" i="8"/>
  <c r="E76" i="8"/>
  <c r="L94" i="8"/>
  <c r="T90" i="8"/>
  <c r="H88" i="8"/>
  <c r="V86" i="8"/>
  <c r="S85" i="8"/>
  <c r="P84" i="8"/>
  <c r="L83" i="8"/>
  <c r="I82" i="8"/>
  <c r="F81" i="8"/>
  <c r="T79" i="8"/>
  <c r="Q78" i="8"/>
  <c r="N77" i="8"/>
  <c r="J76" i="8"/>
  <c r="E84" i="8"/>
  <c r="V93" i="8"/>
  <c r="L90" i="8"/>
  <c r="W87" i="8"/>
  <c r="T86" i="8"/>
  <c r="P85" i="8"/>
  <c r="M84" i="8"/>
  <c r="J83" i="8"/>
  <c r="F82" i="8"/>
  <c r="U80" i="8"/>
  <c r="K77" i="8"/>
  <c r="N93" i="8"/>
  <c r="Q86" i="8"/>
  <c r="G83" i="8"/>
  <c r="L78" i="8"/>
  <c r="E79" i="8"/>
  <c r="R87" i="8"/>
  <c r="H84" i="8"/>
  <c r="P80" i="8"/>
  <c r="E97" i="8"/>
</calcChain>
</file>

<file path=xl/sharedStrings.xml><?xml version="1.0" encoding="utf-8"?>
<sst xmlns="http://schemas.openxmlformats.org/spreadsheetml/2006/main" count="632" uniqueCount="308">
  <si>
    <t>Austroads EAS6361</t>
  </si>
  <si>
    <t>Multi-criteria analysis (MCA) Tool</t>
  </si>
  <si>
    <t>Version</t>
  </si>
  <si>
    <t>Date</t>
  </si>
  <si>
    <t>[insert project name]</t>
  </si>
  <si>
    <t>[insert version number]</t>
  </si>
  <si>
    <t>[insert date]</t>
  </si>
  <si>
    <t>Weighting</t>
  </si>
  <si>
    <t>Readiness</t>
  </si>
  <si>
    <t>Co-benefits</t>
  </si>
  <si>
    <t>Intervention Type</t>
  </si>
  <si>
    <t>Intervention Category</t>
  </si>
  <si>
    <t>Direct Transport Agency Emissions (Operational)</t>
  </si>
  <si>
    <t>Energy Efficiency And Smart Controls</t>
  </si>
  <si>
    <t>Example interventions</t>
  </si>
  <si>
    <t>High efficiency lighting for traffic signals, streetlighting, Intelligent Transport Systems (ITS) and building assets (e.g., LED)</t>
  </si>
  <si>
    <t>Smart lighting controls for streetlighting and building assets (e.g., dimmers and motion sensors)</t>
  </si>
  <si>
    <t xml:space="preserve">Energy efficient buildings, depots and facilities through passive design techniques such as the use of natural daylight/heating, natural ventilation, thermal masses, shading as well as the use of insulation, glazing and efficient heating and cooling. </t>
  </si>
  <si>
    <t>Smart meters and tariff incentives to optimise when ZEV are charged.</t>
  </si>
  <si>
    <t>Zero Emission Fleet</t>
  </si>
  <si>
    <t xml:space="preserve">Transition of transport agency operated light vehicles to ZEVs, with supporting infrastructure upgrades. </t>
  </si>
  <si>
    <t>Transition of government owned bus fleets to ZEBs, with supporting infrastructure upgrades.</t>
  </si>
  <si>
    <t>Transition of government owned maintenance plant and equipment to ZEVs, with supporting infrastructure upgrades.</t>
  </si>
  <si>
    <t>Renewable Energy Procurement And Offsetting</t>
  </si>
  <si>
    <t>Deployment of onsite electricity generation from renewable sources, such as rooftop solar.</t>
  </si>
  <si>
    <t>Procurement of renewable energy for agency operations through PPAs.</t>
  </si>
  <si>
    <t xml:space="preserve">Purchase of carbon offsets. </t>
  </si>
  <si>
    <t>Alternative Ways of Working</t>
  </si>
  <si>
    <t>Adoption of technology such as video conferencing and online workshop facilitation tools, drones, remote sensors and virtual reality to reduce the need for face-to-face meetings and site visits.</t>
  </si>
  <si>
    <t>Air travel mileage quotas and carbon offsets.</t>
  </si>
  <si>
    <t>End of trip facilities (showers, lockers etc) to encourage active transport.</t>
  </si>
  <si>
    <t>Workplace travel plans to support behaviour change</t>
  </si>
  <si>
    <t>Discounted or free public transport travel for employees</t>
  </si>
  <si>
    <t xml:space="preserve">Flexible working arrangements (working from home options and flexible start and end times). </t>
  </si>
  <si>
    <t>Construction and Maintenance Emissions (Supply Chain)</t>
  </si>
  <si>
    <t>Circular Economy And Low Carbon Materials</t>
  </si>
  <si>
    <t>Non-build solutions to avoid the need to build new infrastructure.</t>
  </si>
  <si>
    <t xml:space="preserve">Reuse and/or repurposing of existing assets or elements. </t>
  </si>
  <si>
    <t>Improved durability and adaptability of assets to reduce replacement and maintenance.</t>
  </si>
  <si>
    <t>Green concrete and steel e.g., geopolymer concrete.</t>
  </si>
  <si>
    <t xml:space="preserve">Polypropylene fibres to replace reinforcing steel. </t>
  </si>
  <si>
    <t xml:space="preserve">Increased use of recycled materials – e.g., supplementary cementitious material in concrete, crushed concrete in road base, reclaimed asphalt pavements, crumbed rubber in asphalt. </t>
  </si>
  <si>
    <t>Warm mix or cold mix asphalt.</t>
  </si>
  <si>
    <t>Low And Zero Emissions Plant, Equipment And Construction Sites</t>
  </si>
  <si>
    <t>Use of zero emission light vehicles, plant and equipment in construction and maintenance</t>
  </si>
  <si>
    <t>Increased use of sustainable fuels e.g., biodiesel, renewable diesel (hydrotreated vegetable oil)</t>
  </si>
  <si>
    <t xml:space="preserve">Solar power on site (e.g. site sheds and construction lighting), combined with battery storage if feasible </t>
  </si>
  <si>
    <t>Nature-based Solutions That Reduce Carbon</t>
  </si>
  <si>
    <t>Grass swales and natural detention basins for management of stormwater.</t>
  </si>
  <si>
    <t>Raingardens and reedbeds to absorb, filter and treat stormwater.</t>
  </si>
  <si>
    <t>Planting on roadside verges to increase carbon sequestration.</t>
  </si>
  <si>
    <t>Green roofs and landscaping around buildings, depots, and maintenance facilities.</t>
  </si>
  <si>
    <t xml:space="preserve">‘Cap and cover’ – covered motorways with natural land bridges. </t>
  </si>
  <si>
    <t>Integrated Land Use and Transport Planning</t>
  </si>
  <si>
    <t>Compact and mixed-use developments that are walkable and reduce the need to travel for daily needs.</t>
  </si>
  <si>
    <t xml:space="preserve">Development along major transit corridors focused on public transport and active transport. </t>
  </si>
  <si>
    <t>Increased road space allocation for walking, cycling and low emissions transport modes.</t>
  </si>
  <si>
    <t xml:space="preserve">High-occupancy lanes or lanes for low emission vehicles. </t>
  </si>
  <si>
    <t>Protected freight corridors and industrial lands to ensure continuity of supply chains and preserve public transport corridors for future use.</t>
  </si>
  <si>
    <t xml:space="preserve">Co-ordinated approach to planning land use and transport infrastructure during develompent </t>
  </si>
  <si>
    <t>Road User Emissions (Enabled)</t>
  </si>
  <si>
    <t>Vehicle Purchase and Registration Costs</t>
  </si>
  <si>
    <t>New vehicle purchase taxes (disincentivizing vehicles with high emissions).</t>
  </si>
  <si>
    <t>Purchase subsidies, tax discounts or zero-interest loans for low and zero emission vehicles.</t>
  </si>
  <si>
    <t>Reforms to weight-based registration systems, to those based on emissions levels (or vehicle usage if linked to emissions levels).</t>
  </si>
  <si>
    <t>Road User Pricing and Vehicle Usage Costs</t>
  </si>
  <si>
    <t xml:space="preserve">Introduction of road pricing. This may include area-based approaches (e.g., congestion charges or cordon pricing / toll rings) and distance-based pricing (e.g., toll charges or general road pricing linked to emissions). </t>
  </si>
  <si>
    <t>Discounts or exemptions to usage charges for LZEVs (e.g., road pricing or parking) or increased charges for larger, heavier or higher emitting vehicles. These charges could also be used to support increased carpooling.</t>
  </si>
  <si>
    <t>Low emission zones (for light and or heavy vehicles).</t>
  </si>
  <si>
    <t>Reforms to the vehicle registration system (shifting from fixed cost to approaches based on use and / or emissions).</t>
  </si>
  <si>
    <t>Behaviour Change Programs</t>
  </si>
  <si>
    <t>Communication, experiences and skills training to promote mode shift, remote work/education, and virtual meetings.</t>
  </si>
  <si>
    <t>Subsidies, incentives and disincentives to encourage modal shift (e.g., vehicle pricing and parking charges).</t>
  </si>
  <si>
    <t>Travel Plans, shared vehicle schemes and improved end of trip facilities (e.g., showers/lockers at work).</t>
  </si>
  <si>
    <t>Facilitate multimodal journeys through better first and last leg connections (e.g., bike paths from home/work to public transport, shuttle buses, park and rides, and bikes on public transport.)</t>
  </si>
  <si>
    <t>Public Transport</t>
  </si>
  <si>
    <t>Investment in more high-quality public transport networks.</t>
  </si>
  <si>
    <t xml:space="preserve">Improve service frequency and reliability of public transport. </t>
  </si>
  <si>
    <t>Integrated public transport ticketing, payment and scheduling systems.</t>
  </si>
  <si>
    <t>Connect public transport networks with intermodal options.</t>
  </si>
  <si>
    <t>Active Transport</t>
  </si>
  <si>
    <t>Dedicated pedestrian and cycling infrastructure.</t>
  </si>
  <si>
    <t xml:space="preserve">Lower speeds and low traffic neighbourhoods. </t>
  </si>
  <si>
    <t xml:space="preserve">Modal filters that allow walking, cycling and emergency vehicles to pass through, but stop other types of motor traffic at that point. </t>
  </si>
  <si>
    <t>Appropriately spaces and crossing opportunities for pedestrians.</t>
  </si>
  <si>
    <t xml:space="preserve">Walkable block sizes. </t>
  </si>
  <si>
    <t xml:space="preserve">Shared bike and e-scooter schemes, including integration with public transport. </t>
  </si>
  <si>
    <t xml:space="preserve">Bike parking on kerbsides and in buildings. </t>
  </si>
  <si>
    <t>Bike hubs which can include supporting amenities such as workshops, changerooms, lockers and showers.</t>
  </si>
  <si>
    <t>Non-Road Freight</t>
  </si>
  <si>
    <t>Infrastructure enablers that improve the capacity and reliability of rail freight.</t>
  </si>
  <si>
    <t>Investments to optimise rail freight operations and the interoperability with passenger services.</t>
  </si>
  <si>
    <t>Incentivising rail freight industry investment in newer, more powerful locomotives and braking systems.</t>
  </si>
  <si>
    <t xml:space="preserve">Rail freight pricing that better reflects the wider economic benefits. </t>
  </si>
  <si>
    <t>Micromobility</t>
  </si>
  <si>
    <t xml:space="preserve">Legislation changes to allow for wider application of micromobility for private users and freight. </t>
  </si>
  <si>
    <t>Dedicated riding infrastructure such as cycleways with separation from pedestrians for safety.</t>
  </si>
  <si>
    <t xml:space="preserve">Modal filters that allow people to walk or cycle through but prevent motor vehicle traffic at that point. </t>
  </si>
  <si>
    <t>Low emission zones.</t>
  </si>
  <si>
    <t>Allocate space for micromobility charging and parking on curb sides and in buildings.</t>
  </si>
  <si>
    <t>Enable micro-logistics hubs to support re-moding and consolidation of deliveries.</t>
  </si>
  <si>
    <t>Shared Vehicle and Trip Mobility</t>
  </si>
  <si>
    <t>High occupancy vehicle (HOV) lanes.</t>
  </si>
  <si>
    <t>Digital solutions to connect vehicles and riders to promote vehicle sharing, also improving safety.</t>
  </si>
  <si>
    <t>Toll / road pricing subsidies and parking spaces to incentivise carpool vehicles (see also road pricing section 4.3.1.3).</t>
  </si>
  <si>
    <t>Behaviour change programs promoting economic and sustainability benefits of shared vehicles and mobility</t>
  </si>
  <si>
    <t>Technologies and Systems to Support Modal Shift</t>
  </si>
  <si>
    <t xml:space="preserve">Apps to share vehicles and rides focused on providing modal shifts options tailored to individuals. </t>
  </si>
  <si>
    <t>Mobility as a Service (MaaS) platforms to assist development of transport services and promote modal shift.</t>
  </si>
  <si>
    <t>Connected autonomous vehicles with more efficient operation and potential MaaS applications.</t>
  </si>
  <si>
    <t>Network Optimisation</t>
  </si>
  <si>
    <t>Optimising traffic signal control to reduce emissions (as well as delays and congestion) including prioritising public transport, active transport and potentially freight related traffic.</t>
  </si>
  <si>
    <t>Use of real-time data in dynamic traffic management to reroute vehicles and minimise idling.</t>
  </si>
  <si>
    <t>Eco-driving assistance provided by ITS, to promote fuel-efficient driving behaviours.</t>
  </si>
  <si>
    <t xml:space="preserve">Removal of intersections using overpasses and underpasses to reduce disruption and encourage smoother traffic flow. </t>
  </si>
  <si>
    <t>Gradients at intersections to optimise take-offs.</t>
  </si>
  <si>
    <t>Incentivising investment in low emitting freight technologies.</t>
  </si>
  <si>
    <t>Enabling Low and Zero Emission Vehicles</t>
  </si>
  <si>
    <t>Provision of EV charging infrastructure, in partnership with industry and or local government. This may include a mix of fast-charging stations along highways (e.g., at rest stops), and provision of charging on Government owned land or transport facilities, including train stations commuter carparks.</t>
  </si>
  <si>
    <t>Grants for people to install home-charging.</t>
  </si>
  <si>
    <t>Grants for business to install charging infrastructure.</t>
  </si>
  <si>
    <t>Support improved capacity of substations and upgrades of transformers and transmission lines.</t>
  </si>
  <si>
    <t>Incentives for EV owners to travel and charge during shoulder and off-peak hours, helping to spread and reduce peak grid demand.</t>
  </si>
  <si>
    <t>Reforms (increases) to vehicle mass regulations for zero-emission heavy vehicles, to allow vehicles available overseas access to the Australian network.</t>
  </si>
  <si>
    <t xml:space="preserve">Development of a program of pavement and bridge upgrade works to accommodate heavier and wider LZEHVs. </t>
  </si>
  <si>
    <t>Fuel Efficiency and Quality Standards</t>
  </si>
  <si>
    <t>Encourage the adoption of stringent fuel efficiency standards to bring cheaper low and zero emission vehicles to Australia and New Zealand</t>
  </si>
  <si>
    <t>Facilitate the implementation of more stringent fuel quality standards to increase the efficiency and reduce emissions from combustion vehicles</t>
  </si>
  <si>
    <t>Promote certification schemes for renewable and clean fuel alternatives to track and verify emissions</t>
  </si>
  <si>
    <t>Impact</t>
  </si>
  <si>
    <t>Cost Effectiveness</t>
  </si>
  <si>
    <t>Agency's Ability to Influence</t>
  </si>
  <si>
    <t xml:space="preserve">Risk &amp; Constraints </t>
  </si>
  <si>
    <t>Delivers cost effective reduction of carbon emissions</t>
  </si>
  <si>
    <t xml:space="preserve">The option is technically and commercially ready to be deployed at scale </t>
  </si>
  <si>
    <t>Safety, environmental, community, or other, risks in implementation are tolerable</t>
  </si>
  <si>
    <t>Your agency has a strong ability to influence or implement the option</t>
  </si>
  <si>
    <t>Delivers additional benefits that support other objectives for your agency or government e.g. environmental or social outcomes</t>
  </si>
  <si>
    <t>Define purpose of this assessment</t>
  </si>
  <si>
    <t>Transport agency objectives</t>
  </si>
  <si>
    <t>Thresholds</t>
  </si>
  <si>
    <t>Evaluation Criteria/Parameters</t>
  </si>
  <si>
    <t>[Insert criteria description]</t>
  </si>
  <si>
    <t>MCA Assessment</t>
  </si>
  <si>
    <t>Total score (100)</t>
  </si>
  <si>
    <t>Delivers significant reductions in carbon that will contribute to government net zero targets and plans/strategies</t>
  </si>
  <si>
    <t>Intervention ID</t>
  </si>
  <si>
    <t>Intervention Name</t>
  </si>
  <si>
    <t>Intervention Description</t>
  </si>
  <si>
    <t>Very High</t>
  </si>
  <si>
    <t xml:space="preserve">High </t>
  </si>
  <si>
    <t>Moderate</t>
  </si>
  <si>
    <t>Low</t>
  </si>
  <si>
    <t>Very Low</t>
  </si>
  <si>
    <t>Level of influence an agency has to implement the intervention option.</t>
  </si>
  <si>
    <t xml:space="preserve">Level of technology and commercial advancement of the intervention option. </t>
  </si>
  <si>
    <t xml:space="preserve">Level of potential safety, environment, social, financial or other, risks that may arise. </t>
  </si>
  <si>
    <t>Number and/or level of impact of co-benefits.</t>
  </si>
  <si>
    <t>[Insert performance indictor]</t>
  </si>
  <si>
    <t>Relative level of cost compared to emissions reduced by the intervention option (based on stakeholder knowledge or qualitative information).
Levelised cost of abatement ($NPC/t CO2-e).</t>
  </si>
  <si>
    <t>Relative level of emission reductions achieved by the intervention option (based on stakeholder knowledge or qualitative information).
Total tonnes carbon reduction to 2050.</t>
  </si>
  <si>
    <t>[Insert threshold indictor]</t>
  </si>
  <si>
    <t>Market competitive with capability, price and other typical market forces driving uptake (CRI 5&amp;6)</t>
  </si>
  <si>
    <t>Some commercial applications with support by policy and/or subsidies (CRI 3&amp;4)</t>
  </si>
  <si>
    <t>System proven through successful operations with small-scale commercial trials underway (TRL 8&amp;9 and CRI 2)</t>
  </si>
  <si>
    <t>Low level of influence (direct avenue for advocacy, however does not have decision-making power)</t>
  </si>
  <si>
    <t>Full scale prototype demonstration in operating environment, however commercially untested and unproven (TRL 5-7 and CRI 1)</t>
  </si>
  <si>
    <t>Research and development underway (TRL 1-4)</t>
  </si>
  <si>
    <t>Significant disbenefits (negative impacts outweigh co-benefits and emissions reduction)</t>
  </si>
  <si>
    <t>Agency Emissions Interventions</t>
  </si>
  <si>
    <t>Criteria</t>
  </si>
  <si>
    <t xml:space="preserve">Objective </t>
  </si>
  <si>
    <t>Objective 6</t>
  </si>
  <si>
    <t>[Insert agency objective]</t>
  </si>
  <si>
    <r>
      <rPr>
        <b/>
        <sz val="11"/>
        <color theme="1"/>
        <rFont val="Calibri"/>
        <family val="2"/>
        <scheme val="minor"/>
      </rPr>
      <t xml:space="preserve">NOTE: </t>
    </r>
    <r>
      <rPr>
        <sz val="11"/>
        <color theme="1"/>
        <rFont val="Calibri"/>
        <family val="2"/>
        <scheme val="minor"/>
      </rPr>
      <t>Expand row for additional interventions</t>
    </r>
  </si>
  <si>
    <t>Support the achievement of Government net zero targets to mitigate climate change impacts</t>
  </si>
  <si>
    <t>[Insert shortlisted intervention name]</t>
  </si>
  <si>
    <t>[Insert shortlisted intervention description]</t>
  </si>
  <si>
    <t>Does the intervention lead to tangible and quantifiable carbon reductions?</t>
  </si>
  <si>
    <t>Does the intervention align with the scope and purpose of the MCA?</t>
  </si>
  <si>
    <t>Is the intervention technologically and commercially ready in the next (3,5,10 years)?</t>
  </si>
  <si>
    <t>Does the agency have (high/medium/low) level of control over the interventions funding and implementation</t>
  </si>
  <si>
    <t>Recommendation</t>
  </si>
  <si>
    <t>[Insert]</t>
  </si>
  <si>
    <t>Low emission zones (for light and or heavy vehicles)</t>
  </si>
  <si>
    <t>Incentivising investment in low emitting freight technologies</t>
  </si>
  <si>
    <t>Yes</t>
  </si>
  <si>
    <t>Low Emission Zones, designated areas within cities, restrict vehicle access based on stringent emission standards, fostering cleaner air and encouraging the adoption of eco-friendly transportation options.</t>
  </si>
  <si>
    <t>Offering tax credits and streamlined permits, incentivizing investment in low-emission freight technologies catalyzes a greener, more efficient freight industry while reducing emissions and promoting sustainability.</t>
  </si>
  <si>
    <t>Transport Agency Decarbonisation Decision-making Guidance: Multi-criteria analysis (MCA) Tool</t>
  </si>
  <si>
    <t>Decarbonisation Decision-making Guidance: Multi-criteria analysis (MCA) Tool</t>
  </si>
  <si>
    <t xml:space="preserve">Decarbonisation Decision-making Guidance: </t>
  </si>
  <si>
    <t>Example objective 1</t>
  </si>
  <si>
    <t>Example objective 2</t>
  </si>
  <si>
    <t>Example objective 3</t>
  </si>
  <si>
    <t>Example objective 4</t>
  </si>
  <si>
    <t>[List interventions]</t>
  </si>
  <si>
    <t>[List intervention descriptions]</t>
  </si>
  <si>
    <t>Client</t>
  </si>
  <si>
    <t>Austroads</t>
  </si>
  <si>
    <t>Author</t>
  </si>
  <si>
    <t>Performance measure</t>
  </si>
  <si>
    <t>Score each intervention using the parameters defined in the 'MCA-Design' tab</t>
  </si>
  <si>
    <t>Generate a short list of emission reduction interventions with assistance from the filtering process under the 'Strategic Review' tab</t>
  </si>
  <si>
    <t>Criteria description</t>
  </si>
  <si>
    <t>Tailor the below objectives, criteria, performance measures, weightings and scoring thresholds to align with the intent and scope of the assessment.</t>
  </si>
  <si>
    <r>
      <t xml:space="preserve">Intervention Strategic Review 
</t>
    </r>
    <r>
      <rPr>
        <b/>
        <sz val="10"/>
        <color theme="0"/>
        <rFont val="Arial"/>
        <family val="2"/>
      </rPr>
      <t>Identify a long list of potential emission reduction interventions and then answer the strategic review questions to filter these interventions. When developing interventions, make descriptions clear and concise, define scope and expected outcomes, and highlight alignment with net zero objectives.</t>
    </r>
  </si>
  <si>
    <t>Agencies should define the specific purpose and scope of the MCA being undertaken, which is a key first step in designing the decision-making framework needed to confirm the objectives, criteria, measures and interventions to be assessed</t>
  </si>
  <si>
    <t>WSP Australia Pty Ltd</t>
  </si>
  <si>
    <t>Version date</t>
  </si>
  <si>
    <t xml:space="preserve">Consider the overarching goals and desired outcomes. These objectives may align with their agencies or jurisdictions net zero, broader environment or corporate objectives. These are likely to be bespoke for different agencies. </t>
  </si>
  <si>
    <t>MCA information</t>
  </si>
  <si>
    <t>Project name:</t>
  </si>
  <si>
    <t>Weighted MCA Results - Chart</t>
  </si>
  <si>
    <t>Weighted MCA Results - Table</t>
  </si>
  <si>
    <t>Doc name</t>
  </si>
  <si>
    <t>Decarbonisation Decision-Making MCA Tool</t>
  </si>
  <si>
    <t>Raw MCA Results - Table</t>
  </si>
  <si>
    <t>Intervention Rank (Weighted)</t>
  </si>
  <si>
    <t>Significant reduction in carbon emissions [&gt;5,000,000 t CO2-e]</t>
  </si>
  <si>
    <t>Substantial reduction in carbon emissions [1,000,000 – 5,000,000 t CO2-e]</t>
  </si>
  <si>
    <t>Moderate reduction in carbon emissions
[100,000 – 1,000,000 t CO2-e]</t>
  </si>
  <si>
    <t>Low reduction in carbon emissions [e.g. 50,000-100,000 t CO2-e]</t>
  </si>
  <si>
    <t>Minor reductions in carbon emissions [e.g. &lt;50,000 t CO2-e]</t>
  </si>
  <si>
    <t>High savings in whole of life cost per tonne of carbon reduced 
[&lt;$0/ tCO2-e]</t>
  </si>
  <si>
    <t>Low savings in whole of life cost per tonne of carbon reduced 
[$0-$150/ tCO2-e]</t>
  </si>
  <si>
    <t>Moderate cost - whole of life cost per tonne of carbon reduced
[$150-$300/tCO2-e]</t>
  </si>
  <si>
    <t>High cost – whole of life cost per tonne of carbon reduced
[$300-$450/ tCO2-e]</t>
  </si>
  <si>
    <t>Very high cost - whole of life cost per tonne of carbon reduced
 [&gt;$450/tCO2-e]</t>
  </si>
  <si>
    <t>High level of control - ultimate decision-making power</t>
  </si>
  <si>
    <t>Some control or high level of influence (requires some external input and/or can influence through procurement requirements).</t>
  </si>
  <si>
    <t>Moderate level of influence (requires collaboration as decision-making powers are shared. Or could influence through policy or funding).</t>
  </si>
  <si>
    <t>Minor to no influence (decision-making power is with others. Very limited avenue for advocacy).</t>
  </si>
  <si>
    <t>Insignificant risk e.g., minor environmental impact or safety risks</t>
  </si>
  <si>
    <t>Minor risk e.g., some service disruption, environmental impact, injury of staff/ users</t>
  </si>
  <si>
    <t>Moderate risk e.g., significant service disruption, environmental impact, safety</t>
  </si>
  <si>
    <t>Major risk e.g., service disruption, major long term environmental impact, long term injury of staff/users</t>
  </si>
  <si>
    <t>Catastrophic risk e.g., asset failure, major service disruption, irreversible environmental impact, multiple deaths of staff/users</t>
  </si>
  <si>
    <t>Significant co-benefits</t>
  </si>
  <si>
    <t>Moderate co-benefits</t>
  </si>
  <si>
    <t>Neutral or minimal other impacts</t>
  </si>
  <si>
    <t>Moderate disbenefits (negative impacts exist but do not outweigh the primary emissions reduction benefit)</t>
  </si>
  <si>
    <t>Intervention Rank (Non-weighted)</t>
  </si>
  <si>
    <t>`</t>
  </si>
  <si>
    <t>E.g. 
A full, transport agency or statewide strategy focused on delivering on its long-term (2050) emission reduction targets for the transport network
More focused applications, for example the prioritisation of infrastructure projects in an agency’s project development pipeline that will assist in achieving the agencies mid-term (2030) carbon reduction targets</t>
  </si>
  <si>
    <t>Support the achievement of Government net zero targets to mitigate climate change impact change impacts</t>
  </si>
  <si>
    <t>Achieve value for money in investment and procurement decisions</t>
  </si>
  <si>
    <t xml:space="preserve">Reduce risk and uncertainty in organisational objectives being achieved, considering financial exposure, safety, environmental, social, and reputational risks </t>
  </si>
  <si>
    <t>Apply a systematic approach to deliver broad outcomes, considering safety, environmental, and social benefits</t>
  </si>
  <si>
    <t>Objective 5</t>
  </si>
  <si>
    <t>Weighting Approach</t>
  </si>
  <si>
    <t>Scoring Approach Error Check</t>
  </si>
  <si>
    <t>Objective</t>
  </si>
  <si>
    <t>Total score</t>
  </si>
  <si>
    <t>Weighted MCA Results - Sorted by Ranked Order</t>
  </si>
  <si>
    <t>Objective 1: Intervention Rank Weighted</t>
  </si>
  <si>
    <t>Objective 2: Intervention Rank Weighted</t>
  </si>
  <si>
    <t>Objective 3: Intervention Rank Weighted</t>
  </si>
  <si>
    <t>Objective 4: Intervention Rank Weighted</t>
  </si>
  <si>
    <t>Objective 5: Intervention Rank Weighted</t>
  </si>
  <si>
    <t>Objective 6: Intervention Rank Weighted</t>
  </si>
  <si>
    <t>Objective 1: Intervention Rank Unweighted</t>
  </si>
  <si>
    <t>Total Score</t>
  </si>
  <si>
    <t>Multi-Score MCA Summary Results - Table</t>
  </si>
  <si>
    <t>Multi-Score MCA Weighted Results - Table</t>
  </si>
  <si>
    <t>Multi-Score MCA Raw Results - Table</t>
  </si>
  <si>
    <t>Note: If Multi-score MCA Approach is selected this section will be empty</t>
  </si>
  <si>
    <t>Note: If Single-score MCA Approach is selected this section will be empty</t>
  </si>
  <si>
    <r>
      <rPr>
        <b/>
        <sz val="11"/>
        <color theme="1"/>
        <rFont val="Calibri"/>
        <family val="2"/>
        <scheme val="minor"/>
      </rPr>
      <t xml:space="preserve">NOTE: </t>
    </r>
    <r>
      <rPr>
        <sz val="11"/>
        <color theme="1"/>
        <rFont val="Calibri"/>
        <family val="2"/>
        <scheme val="minor"/>
      </rPr>
      <t>Expand rows for additional criteria</t>
    </r>
  </si>
  <si>
    <r>
      <rPr>
        <b/>
        <i/>
        <sz val="11"/>
        <color theme="0"/>
        <rFont val="Calibri"/>
        <family val="2"/>
        <scheme val="minor"/>
      </rPr>
      <t>NOTE</t>
    </r>
    <r>
      <rPr>
        <i/>
        <sz val="11"/>
        <color theme="0"/>
        <rFont val="Calibri"/>
        <family val="2"/>
        <scheme val="minor"/>
      </rPr>
      <t>: Expand columns for additional criteria</t>
    </r>
  </si>
  <si>
    <r>
      <rPr>
        <b/>
        <sz val="11"/>
        <color theme="1"/>
        <rFont val="Calibri"/>
        <family val="2"/>
        <scheme val="minor"/>
      </rPr>
      <t xml:space="preserve">NOTE: </t>
    </r>
    <r>
      <rPr>
        <sz val="11"/>
        <color theme="1"/>
        <rFont val="Calibri"/>
        <family val="2"/>
        <scheme val="minor"/>
      </rPr>
      <t>Expand rows for additional interventions</t>
    </r>
  </si>
  <si>
    <t xml:space="preserve">Overall Objective Weighting </t>
  </si>
  <si>
    <t>A multi-score MCA Approach only applies weightings below each objective level (i.e. weighting within an objective should add up to 100%)</t>
  </si>
  <si>
    <t>A single-score MCA Approach applies weightings across all objectives to determine a single score (i.e. weighting across all criteria should add up to 100%)</t>
  </si>
  <si>
    <t>Decarbonisation Decision-making Guidance: Multi-criteria analysis (MCA) Tool - Interventions</t>
  </si>
  <si>
    <t>Decarbonisation Decision-making Guidance: Multi-criteria analysis (MCA) Tool - MCA Design</t>
  </si>
  <si>
    <t>Decarbonisation Decision-making Guidance: Multi-criteria analysis (MCA) Tool - MCA Application</t>
  </si>
  <si>
    <t>Decarbonisation Decision-making Guidance: Multi-criteria analysis (MCA) Tool - Single Score Results</t>
  </si>
  <si>
    <t>Decarbonisation Decision-making Guidance: Multi-criteria analysis (MCA) Tool - Multi Score Results</t>
  </si>
  <si>
    <t>Decarbonisation Decision-making Guidance: Multi-criteria analysis (MCA) Tool - Strategic Review</t>
  </si>
  <si>
    <t>(if cells are yellow check the inputs and weighting approach are valid)</t>
  </si>
  <si>
    <t>Objective 1: Intervention Rank (Weighted)</t>
  </si>
  <si>
    <t>Objective 2: Intervention Rank (Weighted)</t>
  </si>
  <si>
    <t>Objective 3: Intervention Rank (Weighted)</t>
  </si>
  <si>
    <t>Objective 4: Intervention Rank (Weighted)</t>
  </si>
  <si>
    <t>Objective 5: Intervention Rank (Weighted)</t>
  </si>
  <si>
    <t>Objective 6: Intervention Rank (Weighted)</t>
  </si>
  <si>
    <t>Default Multi-Score Criteria Weighting</t>
  </si>
  <si>
    <t>Default Single-Score Criteria Weighting</t>
  </si>
  <si>
    <t>NOTE: Expand columns for default criteria weighting</t>
  </si>
  <si>
    <t>Criteria Weighting Input</t>
  </si>
  <si>
    <t>This sheet provides MCA results when a single-score MCA approach is selected.</t>
  </si>
  <si>
    <t>This sheet provides MCA results when a multi-score MCA approach is selected.</t>
  </si>
  <si>
    <t>Single-score MCA Approach</t>
  </si>
  <si>
    <t>Intervention 3</t>
  </si>
  <si>
    <t>Intervention 4</t>
  </si>
  <si>
    <t>Intervention 5</t>
  </si>
  <si>
    <t>Intervention 6</t>
  </si>
  <si>
    <t>Intervention 7</t>
  </si>
  <si>
    <t>Intervention 8</t>
  </si>
  <si>
    <t>Justification</t>
  </si>
  <si>
    <t>Criteria 3</t>
  </si>
  <si>
    <t>Criteria 5</t>
  </si>
  <si>
    <t>Criteria 6</t>
  </si>
  <si>
    <r>
      <rPr>
        <b/>
        <i/>
        <sz val="11"/>
        <color theme="0"/>
        <rFont val="Calibri"/>
        <family val="2"/>
        <scheme val="minor"/>
      </rPr>
      <t>NOTE</t>
    </r>
    <r>
      <rPr>
        <i/>
        <sz val="11"/>
        <color theme="0"/>
        <rFont val="Calibri"/>
        <family val="2"/>
        <scheme val="minor"/>
      </rPr>
      <t>: Expand columns to add scoring justification</t>
    </r>
  </si>
  <si>
    <t>Code</t>
  </si>
  <si>
    <t>AP-R721a-24</t>
  </si>
  <si>
    <t>Publication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</si>
</sst>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00"/>
  </numFmts>
  <fonts count="37"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16"/>
      <color theme="3"/>
      <name val="Arial"/>
      <family val="2"/>
    </font>
    <font>
      <b/>
      <sz val="22"/>
      <color theme="0"/>
      <name val="Arial"/>
      <family val="2"/>
    </font>
    <font>
      <b/>
      <sz val="16"/>
      <color theme="0"/>
      <name val="Arial"/>
      <family val="2"/>
    </font>
    <font>
      <i/>
      <sz val="11"/>
      <color theme="1"/>
      <name val="Calibri"/>
      <family val="2"/>
      <scheme val="minor"/>
    </font>
    <font>
      <sz val="8"/>
      <name val="Calibri"/>
      <family val="2"/>
      <scheme val="minor"/>
    </font>
    <font>
      <sz val="11"/>
      <name val="Calibri"/>
      <family val="2"/>
      <scheme val="minor"/>
    </font>
    <font>
      <b/>
      <sz val="14"/>
      <color theme="0"/>
      <name val="Arial"/>
      <family val="2"/>
    </font>
    <font>
      <b/>
      <sz val="11"/>
      <name val="Arial"/>
      <family val="2"/>
    </font>
    <font>
      <b/>
      <sz val="10"/>
      <name val="Arial"/>
      <family val="2"/>
    </font>
    <font>
      <b/>
      <sz val="10"/>
      <color theme="0"/>
      <name val="Arial"/>
      <family val="2"/>
    </font>
    <font>
      <i/>
      <sz val="11"/>
      <color theme="1"/>
      <name val="Arial"/>
      <family val="2"/>
    </font>
    <font>
      <sz val="11"/>
      <color theme="1"/>
      <name val="Arial"/>
      <family val="2"/>
    </font>
    <font>
      <sz val="11"/>
      <color theme="0"/>
      <name val="Arial"/>
      <family val="2"/>
    </font>
    <font>
      <sz val="11"/>
      <name val="Arial"/>
      <family val="2"/>
    </font>
    <font>
      <b/>
      <sz val="9"/>
      <name val="Arial"/>
      <family val="2"/>
    </font>
    <font>
      <i/>
      <sz val="11"/>
      <name val="Calibri"/>
      <family val="2"/>
      <scheme val="minor"/>
    </font>
    <font>
      <i/>
      <sz val="11"/>
      <name val="Arial"/>
      <family val="2"/>
    </font>
    <font>
      <i/>
      <sz val="9"/>
      <color theme="1"/>
      <name val="Arial"/>
      <family val="2"/>
    </font>
    <font>
      <i/>
      <sz val="11"/>
      <color theme="0"/>
      <name val="Calibri"/>
      <family val="2"/>
      <scheme val="minor"/>
    </font>
    <font>
      <b/>
      <i/>
      <sz val="11"/>
      <color theme="0"/>
      <name val="Calibri"/>
      <family val="2"/>
      <scheme val="minor"/>
    </font>
    <font>
      <b/>
      <sz val="11"/>
      <color theme="0"/>
      <name val="Arial"/>
      <family val="2"/>
    </font>
    <font>
      <sz val="11"/>
      <color theme="0" tint="-0.499984740745262"/>
      <name val="Arial"/>
      <family val="2"/>
    </font>
    <font>
      <b/>
      <sz val="11"/>
      <color theme="0" tint="-0.499984740745262"/>
      <name val="Arial"/>
      <family val="2"/>
    </font>
    <font>
      <sz val="10"/>
      <color theme="0" tint="-0.499984740745262"/>
      <name val="Arial"/>
      <family val="2"/>
    </font>
    <font>
      <i/>
      <sz val="11"/>
      <color theme="0" tint="-0.499984740745262"/>
      <name val="Arial"/>
      <family val="2"/>
    </font>
    <font>
      <b/>
      <sz val="11"/>
      <name val="Calibri"/>
      <family val="2"/>
      <scheme val="minor"/>
    </font>
    <font>
      <b/>
      <sz val="14"/>
      <name val="Arial"/>
      <family val="2"/>
    </font>
    <font>
      <sz val="11"/>
      <color rgb="FFFF0000"/>
      <name val="Arial"/>
      <family val="2"/>
    </font>
    <font>
      <sz val="11"/>
      <color theme="2" tint="-0.499984740745262"/>
      <name val="Arial"/>
      <family val="2"/>
    </font>
    <font>
      <sz val="11"/>
      <color theme="1"/>
      <name val="Arial"/>
      <family val="2"/>
    </font>
    <font>
      <i/>
      <sz val="11"/>
      <color theme="1"/>
      <name val="Arial"/>
      <family val="2"/>
    </font>
    <font>
      <i/>
      <sz val="11"/>
      <color rgb="FF7F7F7F"/>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rgb="FFA599A5"/>
        <bgColor indexed="64"/>
      </patternFill>
    </fill>
    <fill>
      <patternFill patternType="solid">
        <fgColor rgb="FF6A5568"/>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B44E1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9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auto="1"/>
      </top>
      <bottom/>
      <diagonal/>
    </border>
    <border>
      <left style="thin">
        <color theme="0" tint="-0.499984740745262"/>
      </left>
      <right style="thin">
        <color auto="1"/>
      </right>
      <top style="thin">
        <color auto="1"/>
      </top>
      <bottom style="thin">
        <color auto="1"/>
      </bottom>
      <diagonal/>
    </border>
    <border>
      <left style="thin">
        <color indexed="64"/>
      </left>
      <right/>
      <top style="thin">
        <color auto="1"/>
      </top>
      <bottom style="thin">
        <color theme="0" tint="-0.24994659260841701"/>
      </bottom>
      <diagonal/>
    </border>
    <border>
      <left style="dotted">
        <color indexed="64"/>
      </left>
      <right/>
      <top style="thin">
        <color auto="1"/>
      </top>
      <bottom style="thin">
        <color theme="0" tint="-0.24994659260841701"/>
      </bottom>
      <diagonal/>
    </border>
    <border>
      <left style="dotted">
        <color indexed="64"/>
      </left>
      <right style="thin">
        <color indexed="64"/>
      </right>
      <top style="thin">
        <color auto="1"/>
      </top>
      <bottom style="thin">
        <color theme="0" tint="-0.24994659260841701"/>
      </bottom>
      <diagonal/>
    </border>
    <border>
      <left style="thin">
        <color indexed="64"/>
      </left>
      <right/>
      <top style="thin">
        <color theme="0" tint="-0.24994659260841701"/>
      </top>
      <bottom style="thin">
        <color theme="0" tint="-0.24994659260841701"/>
      </bottom>
      <diagonal/>
    </border>
    <border>
      <left style="dotted">
        <color indexed="64"/>
      </left>
      <right/>
      <top style="thin">
        <color theme="0" tint="-0.24994659260841701"/>
      </top>
      <bottom style="thin">
        <color theme="0" tint="-0.24994659260841701"/>
      </bottom>
      <diagonal/>
    </border>
    <border>
      <left style="dotted">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auto="1"/>
      </bottom>
      <diagonal/>
    </border>
    <border>
      <left style="dotted">
        <color indexed="64"/>
      </left>
      <right/>
      <top style="thin">
        <color theme="0" tint="-0.24994659260841701"/>
      </top>
      <bottom style="thin">
        <color auto="1"/>
      </bottom>
      <diagonal/>
    </border>
    <border>
      <left style="dotted">
        <color indexed="64"/>
      </left>
      <right style="thin">
        <color indexed="64"/>
      </right>
      <top style="thin">
        <color theme="0" tint="-0.24994659260841701"/>
      </top>
      <bottom style="thin">
        <color auto="1"/>
      </bottom>
      <diagonal/>
    </border>
    <border>
      <left style="dotted">
        <color indexed="64"/>
      </left>
      <right style="dotted">
        <color indexed="64"/>
      </right>
      <top style="thin">
        <color auto="1"/>
      </top>
      <bottom style="thin">
        <color theme="0" tint="-0.24994659260841701"/>
      </bottom>
      <diagonal/>
    </border>
    <border>
      <left style="thin">
        <color theme="0" tint="-0.499984740745262"/>
      </left>
      <right style="dotted">
        <color indexed="64"/>
      </right>
      <top style="thin">
        <color auto="1"/>
      </top>
      <bottom style="thin">
        <color theme="0" tint="-0.24994659260841701"/>
      </bottom>
      <diagonal/>
    </border>
    <border>
      <left style="dotted">
        <color indexed="64"/>
      </left>
      <right style="dotted">
        <color indexed="64"/>
      </right>
      <top style="thin">
        <color theme="0" tint="-0.24994659260841701"/>
      </top>
      <bottom style="thin">
        <color theme="0" tint="-0.24994659260841701"/>
      </bottom>
      <diagonal/>
    </border>
    <border>
      <left style="thin">
        <color theme="0" tint="-0.499984740745262"/>
      </left>
      <right style="dotted">
        <color indexed="64"/>
      </right>
      <top style="thin">
        <color theme="0" tint="-0.24994659260841701"/>
      </top>
      <bottom style="thin">
        <color theme="0" tint="-0.24994659260841701"/>
      </bottom>
      <diagonal/>
    </border>
    <border>
      <left style="dotted">
        <color indexed="64"/>
      </left>
      <right style="dotted">
        <color indexed="64"/>
      </right>
      <top style="thin">
        <color theme="0" tint="-0.24994659260841701"/>
      </top>
      <bottom style="thin">
        <color auto="1"/>
      </bottom>
      <diagonal/>
    </border>
    <border>
      <left style="thin">
        <color theme="0" tint="-0.499984740745262"/>
      </left>
      <right style="dotted">
        <color indexed="64"/>
      </right>
      <top style="thin">
        <color theme="0" tint="-0.24994659260841701"/>
      </top>
      <bottom style="thin">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style="thin">
        <color auto="1"/>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theme="0" tint="-0.24994659260841701"/>
      </bottom>
      <diagonal/>
    </border>
    <border>
      <left style="dotted">
        <color indexed="64"/>
      </left>
      <right/>
      <top/>
      <bottom style="thin">
        <color theme="0" tint="-0.24994659260841701"/>
      </bottom>
      <diagonal/>
    </border>
    <border>
      <left style="dotted">
        <color indexed="64"/>
      </left>
      <right style="thin">
        <color indexed="64"/>
      </right>
      <top/>
      <bottom style="thin">
        <color theme="0" tint="-0.24994659260841701"/>
      </bottom>
      <diagonal/>
    </border>
    <border>
      <left style="thin">
        <color indexed="64"/>
      </left>
      <right style="dotted">
        <color indexed="64"/>
      </right>
      <top/>
      <bottom style="thin">
        <color theme="0" tint="-0.24994659260841701"/>
      </bottom>
      <diagonal/>
    </border>
    <border>
      <left style="dotted">
        <color indexed="64"/>
      </left>
      <right style="dotted">
        <color indexed="64"/>
      </right>
      <top/>
      <bottom style="thin">
        <color theme="0" tint="-0.24994659260841701"/>
      </bottom>
      <diagonal/>
    </border>
    <border>
      <left style="thin">
        <color theme="0" tint="-0.499984740745262"/>
      </left>
      <right style="dotted">
        <color indexed="64"/>
      </right>
      <top/>
      <bottom style="thin">
        <color theme="0" tint="-0.24994659260841701"/>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top style="thin">
        <color auto="1"/>
      </top>
      <bottom style="thin">
        <color auto="1"/>
      </bottom>
      <diagonal/>
    </border>
    <border>
      <left style="thin">
        <color indexed="64"/>
      </left>
      <right style="dotted">
        <color indexed="64"/>
      </right>
      <top/>
      <bottom style="thin">
        <color indexed="64"/>
      </bottom>
      <diagonal/>
    </border>
    <border>
      <left style="thin">
        <color indexed="64"/>
      </left>
      <right style="dotted">
        <color indexed="64"/>
      </right>
      <top style="thin">
        <color theme="0" tint="-0.24994659260841701"/>
      </top>
      <bottom/>
      <diagonal/>
    </border>
    <border>
      <left style="dotted">
        <color indexed="64"/>
      </left>
      <right style="dotted">
        <color indexed="64"/>
      </right>
      <top style="thin">
        <color theme="0" tint="-0.24994659260841701"/>
      </top>
      <bottom/>
      <diagonal/>
    </border>
    <border>
      <left style="thin">
        <color theme="0" tint="-0.499984740745262"/>
      </left>
      <right style="dotted">
        <color indexed="64"/>
      </right>
      <top style="thin">
        <color theme="0" tint="-0.24994659260841701"/>
      </top>
      <bottom/>
      <diagonal/>
    </border>
    <border>
      <left style="dotted">
        <color indexed="64"/>
      </left>
      <right style="thin">
        <color indexed="64"/>
      </right>
      <top style="thin">
        <color theme="0" tint="-0.24994659260841701"/>
      </top>
      <bottom/>
      <diagonal/>
    </border>
    <border>
      <left style="thin">
        <color indexed="64"/>
      </left>
      <right style="dotted">
        <color indexed="64"/>
      </right>
      <top style="thin">
        <color auto="1"/>
      </top>
      <bottom/>
      <diagonal/>
    </border>
    <border>
      <left style="thin">
        <color indexed="64"/>
      </left>
      <right style="dotted">
        <color indexed="64"/>
      </right>
      <top/>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auto="1"/>
      </top>
      <bottom style="dashed">
        <color theme="0" tint="-0.24994659260841701"/>
      </bottom>
      <diagonal/>
    </border>
    <border>
      <left style="thin">
        <color indexed="64"/>
      </left>
      <right style="dotted">
        <color indexed="64"/>
      </right>
      <top style="thin">
        <color auto="1"/>
      </top>
      <bottom style="dashed">
        <color theme="0" tint="-0.24994659260841701"/>
      </bottom>
      <diagonal/>
    </border>
    <border>
      <left style="dotted">
        <color indexed="64"/>
      </left>
      <right style="dotted">
        <color indexed="64"/>
      </right>
      <top style="thin">
        <color auto="1"/>
      </top>
      <bottom style="dashed">
        <color theme="0" tint="-0.24994659260841701"/>
      </bottom>
      <diagonal/>
    </border>
    <border>
      <left style="dotted">
        <color indexed="64"/>
      </left>
      <right style="thin">
        <color indexed="64"/>
      </right>
      <top style="thin">
        <color auto="1"/>
      </top>
      <bottom style="dashed">
        <color theme="0" tint="-0.24994659260841701"/>
      </bottom>
      <diagonal/>
    </border>
    <border>
      <left style="thin">
        <color indexed="64"/>
      </left>
      <right style="thin">
        <color indexed="64"/>
      </right>
      <top style="dashed">
        <color theme="0" tint="-0.24994659260841701"/>
      </top>
      <bottom style="dashed">
        <color theme="0" tint="-0.24994659260841701"/>
      </bottom>
      <diagonal/>
    </border>
    <border>
      <left style="thin">
        <color indexed="64"/>
      </left>
      <right style="dotted">
        <color indexed="64"/>
      </right>
      <top style="dashed">
        <color theme="0" tint="-0.24994659260841701"/>
      </top>
      <bottom style="dashed">
        <color theme="0" tint="-0.24994659260841701"/>
      </bottom>
      <diagonal/>
    </border>
    <border>
      <left style="dotted">
        <color indexed="64"/>
      </left>
      <right style="dotted">
        <color indexed="64"/>
      </right>
      <top style="dashed">
        <color theme="0" tint="-0.24994659260841701"/>
      </top>
      <bottom style="dashed">
        <color theme="0" tint="-0.24994659260841701"/>
      </bottom>
      <diagonal/>
    </border>
    <border>
      <left style="dotted">
        <color indexed="64"/>
      </left>
      <right style="thin">
        <color indexed="64"/>
      </right>
      <top style="dashed">
        <color theme="0" tint="-0.24994659260841701"/>
      </top>
      <bottom style="dashed">
        <color theme="0" tint="-0.24994659260841701"/>
      </bottom>
      <diagonal/>
    </border>
    <border>
      <left style="thin">
        <color indexed="64"/>
      </left>
      <right style="thin">
        <color indexed="64"/>
      </right>
      <top style="dashed">
        <color theme="0" tint="-0.24994659260841701"/>
      </top>
      <bottom style="thin">
        <color indexed="64"/>
      </bottom>
      <diagonal/>
    </border>
    <border>
      <left style="thin">
        <color indexed="64"/>
      </left>
      <right style="dotted">
        <color indexed="64"/>
      </right>
      <top style="dashed">
        <color theme="0" tint="-0.24994659260841701"/>
      </top>
      <bottom style="thin">
        <color indexed="64"/>
      </bottom>
      <diagonal/>
    </border>
    <border>
      <left style="dotted">
        <color indexed="64"/>
      </left>
      <right style="dotted">
        <color indexed="64"/>
      </right>
      <top style="dashed">
        <color theme="0" tint="-0.24994659260841701"/>
      </top>
      <bottom style="thin">
        <color indexed="64"/>
      </bottom>
      <diagonal/>
    </border>
    <border>
      <left style="dotted">
        <color indexed="64"/>
      </left>
      <right style="thin">
        <color indexed="64"/>
      </right>
      <top style="dashed">
        <color theme="0" tint="-0.24994659260841701"/>
      </top>
      <bottom style="thin">
        <color indexed="64"/>
      </bottom>
      <diagonal/>
    </border>
    <border>
      <left style="thin">
        <color indexed="64"/>
      </left>
      <right style="thin">
        <color indexed="64"/>
      </right>
      <top/>
      <bottom style="dashed">
        <color theme="0" tint="-0.24994659260841701"/>
      </bottom>
      <diagonal/>
    </border>
    <border>
      <left style="thin">
        <color indexed="64"/>
      </left>
      <right style="dotted">
        <color indexed="64"/>
      </right>
      <top/>
      <bottom style="dashed">
        <color theme="0" tint="-0.24994659260841701"/>
      </bottom>
      <diagonal/>
    </border>
    <border>
      <left style="dotted">
        <color indexed="64"/>
      </left>
      <right style="dotted">
        <color indexed="64"/>
      </right>
      <top/>
      <bottom style="dashed">
        <color theme="0" tint="-0.24994659260841701"/>
      </bottom>
      <diagonal/>
    </border>
    <border>
      <left style="dotted">
        <color indexed="64"/>
      </left>
      <right style="thin">
        <color indexed="64"/>
      </right>
      <top/>
      <bottom style="dashed">
        <color theme="0" tint="-0.24994659260841701"/>
      </bottom>
      <diagonal/>
    </border>
    <border>
      <left/>
      <right style="dotted">
        <color indexed="64"/>
      </right>
      <top style="dotted">
        <color indexed="64"/>
      </top>
      <bottom style="dotted">
        <color indexed="64"/>
      </bottom>
      <diagonal/>
    </border>
    <border>
      <left style="dotted">
        <color indexed="64"/>
      </left>
      <right style="thin">
        <color theme="0" tint="-0.499984740745262"/>
      </right>
      <top style="thin">
        <color theme="0" tint="-0.24994659260841701"/>
      </top>
      <bottom style="thin">
        <color theme="0" tint="-0.24994659260841701"/>
      </bottom>
      <diagonal/>
    </border>
    <border>
      <left style="thin">
        <color auto="1"/>
      </left>
      <right style="thin">
        <color theme="0" tint="-0.499984740745262"/>
      </right>
      <top style="thin">
        <color auto="1"/>
      </top>
      <bottom style="thin">
        <color indexed="64"/>
      </bottom>
      <diagonal/>
    </border>
    <border>
      <left style="dotted">
        <color indexed="64"/>
      </left>
      <right style="thin">
        <color theme="0" tint="-0.499984740745262"/>
      </right>
      <top/>
      <bottom style="thin">
        <color theme="0" tint="-0.24994659260841701"/>
      </bottom>
      <diagonal/>
    </border>
    <border>
      <left style="dotted">
        <color indexed="64"/>
      </left>
      <right style="thin">
        <color theme="0" tint="-0.499984740745262"/>
      </right>
      <top style="thin">
        <color theme="0" tint="-0.24994659260841701"/>
      </top>
      <bottom style="thin">
        <color indexed="64"/>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style="thin">
        <color theme="0" tint="-0.24994659260841701"/>
      </top>
      <bottom style="thin">
        <color indexed="64"/>
      </bottom>
      <diagonal/>
    </border>
  </borders>
  <cellStyleXfs count="4">
    <xf numFmtId="0" fontId="0" fillId="0" borderId="0"/>
    <xf numFmtId="43" fontId="2" fillId="0" borderId="0" applyFont="0" applyFill="0" applyBorder="0" applyAlignment="0" applyProtection="0"/>
    <xf numFmtId="0" fontId="5" fillId="0" borderId="0" applyNumberFormat="0" applyFill="0" applyAlignment="0" applyProtection="0"/>
    <xf numFmtId="0" fontId="36" fillId="0" borderId="0" applyNumberFormat="0" applyFill="0" applyBorder="0" applyAlignment="0" applyProtection="0"/>
  </cellStyleXfs>
  <cellXfs count="288">
    <xf numFmtId="0" fontId="0" fillId="0" borderId="0" xfId="0"/>
    <xf numFmtId="0" fontId="1" fillId="0" borderId="0" xfId="0" applyFont="1"/>
    <xf numFmtId="0" fontId="0" fillId="2" borderId="0" xfId="0" applyFill="1"/>
    <xf numFmtId="0" fontId="7" fillId="2" borderId="0" xfId="2" applyFont="1" applyFill="1" applyAlignment="1">
      <alignment horizontal="left" vertical="top"/>
    </xf>
    <xf numFmtId="0" fontId="0" fillId="3" borderId="0" xfId="0" applyFill="1"/>
    <xf numFmtId="0" fontId="1" fillId="3" borderId="0" xfId="0" applyFont="1" applyFill="1"/>
    <xf numFmtId="0" fontId="0" fillId="4" borderId="0" xfId="0" applyFill="1"/>
    <xf numFmtId="0" fontId="6" fillId="4" borderId="0" xfId="2" applyFont="1" applyFill="1" applyAlignment="1">
      <alignment horizontal="left" vertical="center"/>
    </xf>
    <xf numFmtId="0" fontId="6" fillId="3" borderId="0" xfId="2" applyFont="1" applyFill="1" applyAlignment="1">
      <alignment horizontal="left" vertical="center"/>
    </xf>
    <xf numFmtId="0" fontId="0" fillId="0" borderId="1" xfId="0" applyBorder="1" applyAlignment="1">
      <alignment wrapText="1"/>
    </xf>
    <xf numFmtId="0" fontId="0" fillId="0" borderId="0" xfId="0" applyAlignment="1">
      <alignment wrapText="1"/>
    </xf>
    <xf numFmtId="0" fontId="0" fillId="0" borderId="0" xfId="0" quotePrefix="1"/>
    <xf numFmtId="0" fontId="4" fillId="8" borderId="17" xfId="0" applyFont="1" applyFill="1" applyBorder="1" applyAlignment="1">
      <alignment vertical="center"/>
    </xf>
    <xf numFmtId="0" fontId="4" fillId="8" borderId="16" xfId="0" applyFont="1" applyFill="1" applyBorder="1" applyAlignment="1">
      <alignment vertical="center"/>
    </xf>
    <xf numFmtId="0" fontId="10" fillId="8" borderId="0" xfId="0" applyFont="1" applyFill="1"/>
    <xf numFmtId="0" fontId="12" fillId="7" borderId="1" xfId="0" applyFont="1" applyFill="1" applyBorder="1"/>
    <xf numFmtId="0" fontId="17" fillId="8" borderId="17" xfId="0" applyFont="1" applyFill="1" applyBorder="1" applyAlignment="1">
      <alignment vertical="center"/>
    </xf>
    <xf numFmtId="0" fontId="18" fillId="8" borderId="0" xfId="0" applyFont="1" applyFill="1"/>
    <xf numFmtId="0" fontId="16" fillId="9" borderId="19" xfId="0" applyFont="1" applyFill="1" applyBorder="1" applyAlignment="1">
      <alignment horizontal="center" vertical="center"/>
    </xf>
    <xf numFmtId="0" fontId="16" fillId="9" borderId="22" xfId="0" applyFont="1" applyFill="1" applyBorder="1" applyAlignment="1">
      <alignment horizontal="center" vertical="center"/>
    </xf>
    <xf numFmtId="0" fontId="16" fillId="9" borderId="25" xfId="0" applyFont="1" applyFill="1" applyBorder="1" applyAlignment="1">
      <alignment horizontal="center" vertical="center"/>
    </xf>
    <xf numFmtId="0" fontId="12" fillId="7" borderId="18"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4" fillId="8" borderId="35" xfId="0" applyFont="1" applyFill="1" applyBorder="1" applyAlignment="1">
      <alignment vertical="center"/>
    </xf>
    <xf numFmtId="0" fontId="4" fillId="8" borderId="3" xfId="0" applyFont="1" applyFill="1" applyBorder="1" applyAlignment="1">
      <alignment vertical="center"/>
    </xf>
    <xf numFmtId="0" fontId="0" fillId="0" borderId="37" xfId="0" applyBorder="1"/>
    <xf numFmtId="0" fontId="0" fillId="0" borderId="36" xfId="0" applyBorder="1"/>
    <xf numFmtId="0" fontId="0" fillId="0" borderId="38" xfId="0" applyBorder="1"/>
    <xf numFmtId="0" fontId="0" fillId="0" borderId="39" xfId="0" applyBorder="1"/>
    <xf numFmtId="0" fontId="0" fillId="0" borderId="40" xfId="0" applyBorder="1"/>
    <xf numFmtId="0" fontId="10" fillId="8" borderId="39" xfId="0" applyFont="1" applyFill="1" applyBorder="1"/>
    <xf numFmtId="0" fontId="10" fillId="8" borderId="40" xfId="0" applyFont="1" applyFill="1" applyBorder="1"/>
    <xf numFmtId="0" fontId="0" fillId="3" borderId="0" xfId="0" applyFill="1" applyAlignment="1">
      <alignment wrapText="1"/>
    </xf>
    <xf numFmtId="0" fontId="0" fillId="6" borderId="1" xfId="0" applyFill="1" applyBorder="1" applyAlignment="1">
      <alignment wrapText="1"/>
    </xf>
    <xf numFmtId="0" fontId="0" fillId="6" borderId="1" xfId="0" applyFill="1" applyBorder="1"/>
    <xf numFmtId="0" fontId="0" fillId="4" borderId="0" xfId="0" applyFill="1" applyAlignment="1">
      <alignment wrapText="1"/>
    </xf>
    <xf numFmtId="0" fontId="17" fillId="8" borderId="17" xfId="0" applyFont="1" applyFill="1" applyBorder="1" applyAlignment="1">
      <alignment vertical="center" wrapText="1"/>
    </xf>
    <xf numFmtId="0" fontId="17" fillId="8" borderId="16" xfId="0" applyFont="1" applyFill="1" applyBorder="1" applyAlignment="1">
      <alignment vertical="center" wrapText="1"/>
    </xf>
    <xf numFmtId="0" fontId="18" fillId="8" borderId="0" xfId="0" applyFont="1" applyFill="1" applyAlignment="1">
      <alignment wrapText="1"/>
    </xf>
    <xf numFmtId="0" fontId="18" fillId="8" borderId="8" xfId="0" applyFont="1" applyFill="1" applyBorder="1" applyAlignment="1">
      <alignment wrapText="1"/>
    </xf>
    <xf numFmtId="0" fontId="12" fillId="7" borderId="18" xfId="0" applyFont="1" applyFill="1" applyBorder="1" applyAlignment="1">
      <alignment horizontal="center" wrapText="1"/>
    </xf>
    <xf numFmtId="0" fontId="12" fillId="7" borderId="1" xfId="0" applyFont="1" applyFill="1" applyBorder="1" applyAlignment="1">
      <alignment horizontal="center" wrapText="1"/>
    </xf>
    <xf numFmtId="0" fontId="0" fillId="0" borderId="0" xfId="0" applyAlignment="1">
      <alignment vertical="top"/>
    </xf>
    <xf numFmtId="0" fontId="8" fillId="4" borderId="0" xfId="0" applyFont="1" applyFill="1"/>
    <xf numFmtId="0" fontId="8" fillId="3" borderId="0" xfId="0" applyFont="1" applyFill="1"/>
    <xf numFmtId="0" fontId="23" fillId="8" borderId="17" xfId="0" applyFont="1" applyFill="1" applyBorder="1" applyAlignment="1">
      <alignment vertical="center"/>
    </xf>
    <xf numFmtId="0" fontId="20" fillId="8" borderId="0" xfId="0" applyFont="1" applyFill="1"/>
    <xf numFmtId="0" fontId="8" fillId="0" borderId="0" xfId="0" applyFont="1"/>
    <xf numFmtId="0" fontId="0" fillId="0" borderId="8" xfId="0" applyBorder="1" applyAlignment="1">
      <alignment wrapText="1"/>
    </xf>
    <xf numFmtId="0" fontId="0" fillId="0" borderId="0" xfId="0" applyAlignment="1">
      <alignment vertical="center" wrapText="1"/>
    </xf>
    <xf numFmtId="0" fontId="0" fillId="0" borderId="0" xfId="0" applyAlignment="1">
      <alignment vertical="center"/>
    </xf>
    <xf numFmtId="0" fontId="16" fillId="9" borderId="45" xfId="0" applyFont="1" applyFill="1" applyBorder="1" applyAlignment="1">
      <alignment horizontal="center" vertical="center"/>
    </xf>
    <xf numFmtId="0" fontId="23" fillId="4" borderId="0" xfId="0" applyFont="1" applyFill="1" applyAlignment="1">
      <alignment horizontal="center"/>
    </xf>
    <xf numFmtId="0" fontId="10" fillId="0" borderId="1" xfId="0" applyFont="1" applyBorder="1" applyAlignment="1">
      <alignment wrapText="1"/>
    </xf>
    <xf numFmtId="0" fontId="3" fillId="4" borderId="1" xfId="0" applyFont="1" applyFill="1" applyBorder="1" applyAlignment="1">
      <alignment wrapText="1"/>
    </xf>
    <xf numFmtId="0" fontId="0" fillId="10" borderId="53" xfId="0" quotePrefix="1" applyFill="1" applyBorder="1"/>
    <xf numFmtId="0" fontId="0" fillId="10" borderId="54" xfId="0" quotePrefix="1" applyFill="1" applyBorder="1"/>
    <xf numFmtId="0" fontId="0" fillId="10" borderId="55" xfId="0" quotePrefix="1" applyFill="1" applyBorder="1"/>
    <xf numFmtId="0" fontId="0" fillId="10" borderId="56" xfId="0" quotePrefix="1" applyFill="1" applyBorder="1"/>
    <xf numFmtId="0" fontId="6" fillId="4" borderId="0" xfId="2" applyFont="1" applyFill="1" applyAlignment="1">
      <alignment horizontal="left" vertical="top"/>
    </xf>
    <xf numFmtId="0" fontId="11" fillId="8" borderId="15" xfId="0" applyFont="1" applyFill="1" applyBorder="1" applyAlignment="1">
      <alignment horizontal="left" vertical="center" indent="1"/>
    </xf>
    <xf numFmtId="0" fontId="14" fillId="8" borderId="41" xfId="0" applyFont="1" applyFill="1" applyBorder="1" applyAlignment="1">
      <alignment horizontal="left" vertical="top" indent="1"/>
    </xf>
    <xf numFmtId="0" fontId="25" fillId="4" borderId="0" xfId="0" applyFont="1" applyFill="1"/>
    <xf numFmtId="0" fontId="27" fillId="6" borderId="28" xfId="0" applyFont="1" applyFill="1" applyBorder="1" applyAlignment="1">
      <alignment vertical="center" wrapText="1"/>
    </xf>
    <xf numFmtId="0" fontId="27" fillId="6" borderId="30" xfId="0" applyFont="1" applyFill="1" applyBorder="1" applyAlignment="1">
      <alignment vertical="center" wrapText="1"/>
    </xf>
    <xf numFmtId="0" fontId="26" fillId="6" borderId="30" xfId="0" applyFont="1" applyFill="1" applyBorder="1" applyAlignment="1">
      <alignment wrapText="1"/>
    </xf>
    <xf numFmtId="0" fontId="27" fillId="6" borderId="30" xfId="0" quotePrefix="1" applyFont="1" applyFill="1" applyBorder="1" applyAlignment="1">
      <alignment vertical="center" wrapText="1"/>
    </xf>
    <xf numFmtId="0" fontId="26" fillId="6" borderId="30" xfId="0" quotePrefix="1" applyFont="1" applyFill="1" applyBorder="1" applyAlignment="1">
      <alignment wrapText="1"/>
    </xf>
    <xf numFmtId="0" fontId="27" fillId="6" borderId="32" xfId="0" quotePrefix="1" applyFont="1" applyFill="1" applyBorder="1" applyAlignment="1">
      <alignment vertical="center" wrapText="1"/>
    </xf>
    <xf numFmtId="0" fontId="26" fillId="6" borderId="32" xfId="0" applyFont="1" applyFill="1" applyBorder="1" applyAlignment="1">
      <alignment wrapText="1"/>
    </xf>
    <xf numFmtId="0" fontId="26" fillId="6" borderId="32" xfId="0" quotePrefix="1" applyFont="1" applyFill="1" applyBorder="1" applyAlignment="1">
      <alignment wrapText="1"/>
    </xf>
    <xf numFmtId="0" fontId="28" fillId="6" borderId="29"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28" fillId="6" borderId="31" xfId="0" quotePrefix="1" applyFont="1" applyFill="1" applyBorder="1" applyAlignment="1">
      <alignment horizontal="center" vertical="center" wrapText="1"/>
    </xf>
    <xf numFmtId="0" fontId="28" fillId="6" borderId="30" xfId="0" quotePrefix="1" applyFont="1" applyFill="1" applyBorder="1" applyAlignment="1">
      <alignment horizontal="center" vertical="center" wrapText="1"/>
    </xf>
    <xf numFmtId="0" fontId="28" fillId="6" borderId="24" xfId="0" quotePrefix="1" applyFont="1" applyFill="1" applyBorder="1" applyAlignment="1">
      <alignment horizontal="center" vertical="center" wrapText="1"/>
    </xf>
    <xf numFmtId="0" fontId="28" fillId="6" borderId="31"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28" fillId="6" borderId="24" xfId="0" applyFont="1" applyFill="1" applyBorder="1" applyAlignment="1">
      <alignment horizontal="center" vertical="center" wrapText="1"/>
    </xf>
    <xf numFmtId="0" fontId="28" fillId="6" borderId="33" xfId="0" applyFont="1" applyFill="1" applyBorder="1" applyAlignment="1">
      <alignment horizontal="center" vertical="center" wrapText="1"/>
    </xf>
    <xf numFmtId="0" fontId="28" fillId="6" borderId="32"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11" fillId="8" borderId="15" xfId="0" applyFont="1" applyFill="1" applyBorder="1" applyAlignment="1">
      <alignment vertical="center"/>
    </xf>
    <xf numFmtId="0" fontId="11" fillId="8" borderId="17" xfId="0" applyFont="1" applyFill="1" applyBorder="1" applyAlignment="1">
      <alignment vertical="center"/>
    </xf>
    <xf numFmtId="0" fontId="11" fillId="8" borderId="41" xfId="0" applyFont="1" applyFill="1" applyBorder="1" applyAlignment="1">
      <alignment vertical="center"/>
    </xf>
    <xf numFmtId="0" fontId="0" fillId="13" borderId="7" xfId="0" applyFill="1" applyBorder="1"/>
    <xf numFmtId="0" fontId="0" fillId="13" borderId="0" xfId="0" applyFill="1"/>
    <xf numFmtId="0" fontId="0" fillId="13" borderId="8" xfId="0" applyFill="1" applyBorder="1"/>
    <xf numFmtId="0" fontId="0" fillId="0" borderId="34" xfId="0" applyBorder="1"/>
    <xf numFmtId="0" fontId="0" fillId="0" borderId="35" xfId="0" applyBorder="1"/>
    <xf numFmtId="0" fontId="31" fillId="7" borderId="1" xfId="0" applyFont="1" applyFill="1" applyBorder="1" applyAlignment="1">
      <alignment vertical="center" wrapText="1"/>
    </xf>
    <xf numFmtId="0" fontId="16" fillId="12" borderId="51" xfId="0" applyFont="1" applyFill="1" applyBorder="1" applyAlignment="1">
      <alignment horizontal="center" vertical="center" wrapText="1"/>
    </xf>
    <xf numFmtId="0" fontId="16" fillId="12" borderId="52" xfId="0" applyFont="1" applyFill="1" applyBorder="1" applyAlignment="1">
      <alignment horizontal="center" vertical="center" wrapText="1"/>
    </xf>
    <xf numFmtId="0" fontId="16" fillId="12" borderId="52" xfId="0" quotePrefix="1" applyFont="1" applyFill="1" applyBorder="1" applyAlignment="1">
      <alignment horizontal="center" vertical="center"/>
    </xf>
    <xf numFmtId="0" fontId="26" fillId="6" borderId="1" xfId="0" applyFont="1" applyFill="1" applyBorder="1" applyAlignment="1">
      <alignment wrapText="1"/>
    </xf>
    <xf numFmtId="0" fontId="16" fillId="11" borderId="1" xfId="0" applyFont="1" applyFill="1" applyBorder="1"/>
    <xf numFmtId="0" fontId="16" fillId="10" borderId="53" xfId="0" quotePrefix="1" applyFont="1" applyFill="1" applyBorder="1"/>
    <xf numFmtId="0" fontId="16" fillId="10" borderId="54" xfId="0" quotePrefix="1" applyFont="1" applyFill="1" applyBorder="1"/>
    <xf numFmtId="0" fontId="29" fillId="6" borderId="1" xfId="0" applyFont="1" applyFill="1" applyBorder="1" applyAlignment="1">
      <alignment wrapText="1"/>
    </xf>
    <xf numFmtId="0" fontId="29" fillId="6" borderId="1" xfId="0" applyFont="1" applyFill="1" applyBorder="1"/>
    <xf numFmtId="0" fontId="16" fillId="6" borderId="1" xfId="0" applyFont="1" applyFill="1" applyBorder="1" applyAlignment="1">
      <alignment wrapText="1"/>
    </xf>
    <xf numFmtId="0" fontId="16" fillId="6" borderId="1" xfId="0" applyFont="1" applyFill="1" applyBorder="1"/>
    <xf numFmtId="0" fontId="16" fillId="0" borderId="0" xfId="0" applyFont="1"/>
    <xf numFmtId="0" fontId="16" fillId="5" borderId="9" xfId="0" applyFont="1" applyFill="1" applyBorder="1" applyAlignment="1">
      <alignment horizontal="left" wrapText="1"/>
    </xf>
    <xf numFmtId="0" fontId="21" fillId="10" borderId="12" xfId="0" quotePrefix="1" applyFont="1" applyFill="1" applyBorder="1"/>
    <xf numFmtId="0" fontId="16" fillId="5" borderId="43" xfId="0" applyFont="1" applyFill="1" applyBorder="1" applyAlignment="1">
      <alignment horizontal="left" wrapText="1"/>
    </xf>
    <xf numFmtId="0" fontId="21" fillId="10" borderId="44" xfId="0" quotePrefix="1" applyFont="1" applyFill="1" applyBorder="1"/>
    <xf numFmtId="0" fontId="16" fillId="0" borderId="0" xfId="0" applyFont="1" applyAlignment="1">
      <alignment wrapText="1"/>
    </xf>
    <xf numFmtId="0" fontId="16" fillId="5" borderId="7" xfId="0" applyFont="1" applyFill="1" applyBorder="1" applyAlignment="1">
      <alignment horizontal="left" wrapText="1"/>
    </xf>
    <xf numFmtId="0" fontId="26" fillId="6" borderId="8" xfId="0" applyFont="1" applyFill="1" applyBorder="1" applyAlignment="1">
      <alignment wrapText="1"/>
    </xf>
    <xf numFmtId="0" fontId="26" fillId="6" borderId="10" xfId="0" applyFont="1" applyFill="1" applyBorder="1" applyAlignment="1">
      <alignment wrapText="1"/>
    </xf>
    <xf numFmtId="0" fontId="16" fillId="5" borderId="11" xfId="0" applyFont="1" applyFill="1" applyBorder="1" applyAlignment="1">
      <alignment horizontal="left" wrapText="1"/>
    </xf>
    <xf numFmtId="0" fontId="26" fillId="6" borderId="12" xfId="0" applyFont="1" applyFill="1" applyBorder="1" applyAlignment="1">
      <alignment wrapText="1"/>
    </xf>
    <xf numFmtId="0" fontId="15" fillId="10" borderId="44" xfId="0" quotePrefix="1" applyFont="1" applyFill="1" applyBorder="1"/>
    <xf numFmtId="0" fontId="11" fillId="8" borderId="35" xfId="0" applyFont="1" applyFill="1" applyBorder="1" applyAlignment="1">
      <alignment horizontal="left" vertical="center" indent="1"/>
    </xf>
    <xf numFmtId="0" fontId="11" fillId="8" borderId="39" xfId="0" applyFont="1" applyFill="1" applyBorder="1" applyAlignment="1">
      <alignment horizontal="left" vertical="center" indent="1"/>
    </xf>
    <xf numFmtId="0" fontId="11" fillId="8" borderId="17" xfId="0" applyFont="1" applyFill="1" applyBorder="1" applyAlignment="1">
      <alignment horizontal="left" vertical="center" indent="1"/>
    </xf>
    <xf numFmtId="0" fontId="30" fillId="13" borderId="1" xfId="0" applyFont="1" applyFill="1" applyBorder="1"/>
    <xf numFmtId="0" fontId="11" fillId="8" borderId="0" xfId="0" applyFont="1" applyFill="1" applyAlignment="1">
      <alignment horizontal="left" vertical="center" indent="1"/>
    </xf>
    <xf numFmtId="0" fontId="1" fillId="13" borderId="13" xfId="0" applyFont="1" applyFill="1" applyBorder="1"/>
    <xf numFmtId="0" fontId="13" fillId="7" borderId="1"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7" borderId="1" xfId="0" applyFont="1" applyFill="1" applyBorder="1" applyAlignment="1">
      <alignment horizontal="center" vertical="center" wrapText="1"/>
    </xf>
    <xf numFmtId="9" fontId="19" fillId="5" borderId="1" xfId="0" applyNumberFormat="1" applyFont="1" applyFill="1" applyBorder="1" applyAlignment="1">
      <alignment horizontal="center" vertical="center" wrapText="1"/>
    </xf>
    <xf numFmtId="0" fontId="11" fillId="8" borderId="17" xfId="0" applyFont="1" applyFill="1" applyBorder="1" applyAlignment="1">
      <alignment horizontal="left" vertical="center" wrapText="1"/>
    </xf>
    <xf numFmtId="0" fontId="4" fillId="8" borderId="17" xfId="0" applyFont="1" applyFill="1" applyBorder="1" applyAlignment="1">
      <alignment vertical="center" wrapText="1"/>
    </xf>
    <xf numFmtId="0" fontId="11" fillId="8" borderId="0" xfId="0" applyFont="1" applyFill="1" applyAlignment="1">
      <alignment horizontal="left" vertical="center" wrapText="1"/>
    </xf>
    <xf numFmtId="0" fontId="10" fillId="8" borderId="0" xfId="0" applyFont="1" applyFill="1" applyAlignment="1">
      <alignment wrapText="1"/>
    </xf>
    <xf numFmtId="0" fontId="34" fillId="5" borderId="11" xfId="0" applyFont="1" applyFill="1" applyBorder="1" applyAlignment="1">
      <alignment horizontal="left" wrapText="1"/>
    </xf>
    <xf numFmtId="0" fontId="35" fillId="10" borderId="12" xfId="0" quotePrefix="1" applyFont="1" applyFill="1" applyBorder="1"/>
    <xf numFmtId="0" fontId="16" fillId="9" borderId="1" xfId="0" applyFont="1" applyFill="1" applyBorder="1"/>
    <xf numFmtId="0" fontId="0" fillId="9" borderId="1" xfId="0" applyFill="1" applyBorder="1"/>
    <xf numFmtId="0" fontId="13" fillId="7" borderId="14" xfId="0" applyFont="1" applyFill="1" applyBorder="1" applyAlignment="1">
      <alignment horizontal="center" vertical="center"/>
    </xf>
    <xf numFmtId="0" fontId="27" fillId="6" borderId="49" xfId="0" applyFont="1" applyFill="1" applyBorder="1" applyAlignment="1">
      <alignment vertical="center" wrapText="1"/>
    </xf>
    <xf numFmtId="0" fontId="28" fillId="6" borderId="50" xfId="0" applyFont="1" applyFill="1" applyBorder="1" applyAlignment="1">
      <alignment horizontal="center" vertical="center" wrapText="1"/>
    </xf>
    <xf numFmtId="0" fontId="28" fillId="6" borderId="49" xfId="0" applyFont="1" applyFill="1" applyBorder="1" applyAlignment="1">
      <alignment horizontal="center" vertical="center" wrapText="1"/>
    </xf>
    <xf numFmtId="0" fontId="28" fillId="6" borderId="47" xfId="0" applyFont="1" applyFill="1" applyBorder="1" applyAlignment="1">
      <alignment horizontal="center" vertical="center" wrapText="1"/>
    </xf>
    <xf numFmtId="0" fontId="27" fillId="6" borderId="60" xfId="0" quotePrefix="1" applyFont="1" applyFill="1" applyBorder="1" applyAlignment="1">
      <alignment vertical="center" wrapText="1"/>
    </xf>
    <xf numFmtId="0" fontId="26" fillId="6" borderId="60" xfId="0" applyFont="1" applyFill="1" applyBorder="1" applyAlignment="1">
      <alignment wrapText="1"/>
    </xf>
    <xf numFmtId="0" fontId="26" fillId="6" borderId="60" xfId="0" quotePrefix="1" applyFont="1" applyFill="1" applyBorder="1" applyAlignment="1">
      <alignment wrapText="1"/>
    </xf>
    <xf numFmtId="0" fontId="28" fillId="6" borderId="61" xfId="0" applyFont="1" applyFill="1" applyBorder="1" applyAlignment="1">
      <alignment horizontal="center" vertical="center" wrapText="1"/>
    </xf>
    <xf numFmtId="0" fontId="28" fillId="6" borderId="60" xfId="0" applyFont="1" applyFill="1" applyBorder="1" applyAlignment="1">
      <alignment horizontal="center" vertical="center" wrapText="1"/>
    </xf>
    <xf numFmtId="0" fontId="28" fillId="6" borderId="62" xfId="0" applyFont="1" applyFill="1" applyBorder="1" applyAlignment="1">
      <alignment horizontal="center" vertical="center" wrapText="1"/>
    </xf>
    <xf numFmtId="0" fontId="26" fillId="6" borderId="28" xfId="0" applyFont="1" applyFill="1" applyBorder="1" applyAlignment="1">
      <alignment horizontal="left" vertical="center" wrapText="1"/>
    </xf>
    <xf numFmtId="0" fontId="26" fillId="6" borderId="30" xfId="0" applyFont="1" applyFill="1" applyBorder="1" applyAlignment="1">
      <alignment horizontal="left" vertical="center" wrapText="1"/>
    </xf>
    <xf numFmtId="0" fontId="26" fillId="6" borderId="30" xfId="0" quotePrefix="1" applyFont="1" applyFill="1" applyBorder="1" applyAlignment="1">
      <alignment horizontal="left" vertical="center" wrapText="1"/>
    </xf>
    <xf numFmtId="0" fontId="26" fillId="6" borderId="49" xfId="0" applyFont="1" applyFill="1" applyBorder="1" applyAlignment="1">
      <alignment horizontal="left" vertical="center" wrapText="1"/>
    </xf>
    <xf numFmtId="0" fontId="26" fillId="6" borderId="60" xfId="0" applyFont="1" applyFill="1" applyBorder="1" applyAlignment="1">
      <alignment horizontal="left" vertical="center" wrapText="1"/>
    </xf>
    <xf numFmtId="0" fontId="26" fillId="6" borderId="60" xfId="0" quotePrefix="1" applyFont="1" applyFill="1" applyBorder="1" applyAlignment="1">
      <alignment horizontal="left" vertical="center" wrapText="1"/>
    </xf>
    <xf numFmtId="0" fontId="11" fillId="8" borderId="0" xfId="0" applyFont="1" applyFill="1" applyAlignment="1">
      <alignment vertical="center"/>
    </xf>
    <xf numFmtId="0" fontId="16" fillId="9" borderId="14"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22" fillId="9" borderId="66" xfId="0" applyFont="1" applyFill="1" applyBorder="1" applyAlignment="1">
      <alignment horizontal="center" vertical="center" wrapText="1"/>
    </xf>
    <xf numFmtId="0" fontId="10" fillId="8" borderId="6" xfId="0" applyFont="1" applyFill="1" applyBorder="1"/>
    <xf numFmtId="0" fontId="0" fillId="9" borderId="67" xfId="0" applyFill="1" applyBorder="1" applyAlignment="1">
      <alignment horizontal="right" vertical="center" wrapText="1"/>
    </xf>
    <xf numFmtId="0" fontId="0" fillId="9" borderId="67" xfId="0" applyFill="1" applyBorder="1" applyAlignment="1">
      <alignment horizontal="left" vertical="center" wrapText="1"/>
    </xf>
    <xf numFmtId="0" fontId="0" fillId="9" borderId="67" xfId="0" applyFill="1" applyBorder="1" applyAlignment="1">
      <alignment horizontal="center" vertical="center" wrapText="1"/>
    </xf>
    <xf numFmtId="165" fontId="0" fillId="11" borderId="68" xfId="0" applyNumberFormat="1" applyFill="1" applyBorder="1" applyAlignment="1">
      <alignment horizontal="center" vertical="center"/>
    </xf>
    <xf numFmtId="165" fontId="0" fillId="11" borderId="69" xfId="0" applyNumberFormat="1" applyFill="1" applyBorder="1" applyAlignment="1">
      <alignment horizontal="center" vertical="center"/>
    </xf>
    <xf numFmtId="165" fontId="0" fillId="11" borderId="70" xfId="0" applyNumberFormat="1" applyFill="1" applyBorder="1" applyAlignment="1">
      <alignment horizontal="center" vertical="center"/>
    </xf>
    <xf numFmtId="0" fontId="0" fillId="9" borderId="71" xfId="0" applyFill="1" applyBorder="1" applyAlignment="1">
      <alignment vertical="center" wrapText="1"/>
    </xf>
    <xf numFmtId="0" fontId="0" fillId="9" borderId="71" xfId="0" applyFill="1" applyBorder="1" applyAlignment="1">
      <alignment wrapText="1"/>
    </xf>
    <xf numFmtId="0" fontId="0" fillId="9" borderId="71" xfId="0" applyFill="1" applyBorder="1" applyAlignment="1">
      <alignment horizontal="center" wrapText="1"/>
    </xf>
    <xf numFmtId="165" fontId="0" fillId="11" borderId="72" xfId="0" applyNumberFormat="1" applyFill="1" applyBorder="1" applyAlignment="1">
      <alignment horizontal="center" vertical="center"/>
    </xf>
    <xf numFmtId="165" fontId="0" fillId="11" borderId="73" xfId="0" applyNumberFormat="1" applyFill="1" applyBorder="1" applyAlignment="1">
      <alignment horizontal="center" vertical="center"/>
    </xf>
    <xf numFmtId="165" fontId="0" fillId="11" borderId="74" xfId="0" applyNumberFormat="1" applyFill="1" applyBorder="1" applyAlignment="1">
      <alignment horizontal="center" vertical="center"/>
    </xf>
    <xf numFmtId="0" fontId="0" fillId="9" borderId="75" xfId="0" applyFill="1" applyBorder="1" applyAlignment="1">
      <alignment vertical="center" wrapText="1"/>
    </xf>
    <xf numFmtId="0" fontId="0" fillId="9" borderId="75" xfId="0" applyFill="1" applyBorder="1" applyAlignment="1">
      <alignment wrapText="1"/>
    </xf>
    <xf numFmtId="0" fontId="0" fillId="9" borderId="75" xfId="0" applyFill="1" applyBorder="1" applyAlignment="1">
      <alignment horizontal="center" wrapText="1"/>
    </xf>
    <xf numFmtId="165" fontId="0" fillId="11" borderId="71" xfId="1" applyNumberFormat="1" applyFont="1" applyFill="1" applyBorder="1" applyAlignment="1">
      <alignment horizontal="center" vertical="center"/>
    </xf>
    <xf numFmtId="165" fontId="0" fillId="11" borderId="67" xfId="1" applyNumberFormat="1" applyFont="1" applyFill="1" applyBorder="1" applyAlignment="1">
      <alignment horizontal="center" vertical="center"/>
    </xf>
    <xf numFmtId="165" fontId="0" fillId="11" borderId="75" xfId="1" applyNumberFormat="1" applyFont="1" applyFill="1" applyBorder="1" applyAlignment="1">
      <alignment horizontal="center" vertical="center"/>
    </xf>
    <xf numFmtId="165" fontId="0" fillId="11" borderId="76" xfId="0" applyNumberFormat="1" applyFill="1" applyBorder="1" applyAlignment="1">
      <alignment horizontal="center" vertical="center"/>
    </xf>
    <xf numFmtId="165" fontId="0" fillId="11" borderId="77" xfId="0" applyNumberFormat="1" applyFill="1" applyBorder="1" applyAlignment="1">
      <alignment horizontal="center" vertical="center"/>
    </xf>
    <xf numFmtId="165" fontId="0" fillId="11" borderId="78" xfId="0" applyNumberFormat="1" applyFill="1" applyBorder="1" applyAlignment="1">
      <alignment horizontal="center" vertical="center"/>
    </xf>
    <xf numFmtId="0" fontId="0" fillId="9" borderId="79" xfId="0" applyFill="1" applyBorder="1" applyAlignment="1">
      <alignment vertical="center" wrapText="1"/>
    </xf>
    <xf numFmtId="0" fontId="0" fillId="9" borderId="79" xfId="0" applyFill="1" applyBorder="1" applyAlignment="1">
      <alignment wrapText="1"/>
    </xf>
    <xf numFmtId="0" fontId="0" fillId="9" borderId="79" xfId="0" applyFill="1" applyBorder="1" applyAlignment="1">
      <alignment horizontal="center" wrapText="1"/>
    </xf>
    <xf numFmtId="165" fontId="0" fillId="11" borderId="79" xfId="1" applyNumberFormat="1" applyFont="1" applyFill="1" applyBorder="1" applyAlignment="1">
      <alignment horizontal="center" vertical="center"/>
    </xf>
    <xf numFmtId="165" fontId="0" fillId="11" borderId="80" xfId="0" applyNumberFormat="1" applyFill="1" applyBorder="1" applyAlignment="1">
      <alignment horizontal="center" vertical="center"/>
    </xf>
    <xf numFmtId="165" fontId="0" fillId="11" borderId="81" xfId="0" applyNumberFormat="1" applyFill="1" applyBorder="1" applyAlignment="1">
      <alignment horizontal="center" vertical="center"/>
    </xf>
    <xf numFmtId="165" fontId="0" fillId="11" borderId="82" xfId="0" applyNumberFormat="1" applyFill="1" applyBorder="1" applyAlignment="1">
      <alignment horizontal="center" vertical="center"/>
    </xf>
    <xf numFmtId="0" fontId="36" fillId="0" borderId="0" xfId="3"/>
    <xf numFmtId="0" fontId="21" fillId="10" borderId="83" xfId="0" quotePrefix="1" applyFont="1" applyFill="1" applyBorder="1" applyAlignment="1">
      <alignment vertical="center"/>
    </xf>
    <xf numFmtId="0" fontId="29" fillId="10" borderId="20" xfId="0" applyFont="1" applyFill="1" applyBorder="1" applyAlignment="1">
      <alignment vertical="center" wrapText="1"/>
    </xf>
    <xf numFmtId="0" fontId="29" fillId="10" borderId="21" xfId="0" applyFont="1" applyFill="1" applyBorder="1" applyAlignment="1">
      <alignment vertical="center" wrapText="1"/>
    </xf>
    <xf numFmtId="0" fontId="29" fillId="10" borderId="23" xfId="0" applyFont="1" applyFill="1" applyBorder="1" applyAlignment="1">
      <alignment vertical="center" wrapText="1"/>
    </xf>
    <xf numFmtId="0" fontId="29" fillId="10" borderId="24" xfId="0" applyFont="1" applyFill="1" applyBorder="1" applyAlignment="1">
      <alignment vertical="center" wrapText="1"/>
    </xf>
    <xf numFmtId="0" fontId="29" fillId="10" borderId="23" xfId="0" applyFont="1" applyFill="1" applyBorder="1" applyAlignment="1">
      <alignment vertical="center"/>
    </xf>
    <xf numFmtId="0" fontId="29" fillId="10" borderId="24" xfId="0" applyFont="1" applyFill="1" applyBorder="1" applyAlignment="1">
      <alignment vertical="center"/>
    </xf>
    <xf numFmtId="0" fontId="29" fillId="10" borderId="26" xfId="0" applyFont="1" applyFill="1" applyBorder="1" applyAlignment="1">
      <alignment vertical="center"/>
    </xf>
    <xf numFmtId="0" fontId="29" fillId="10" borderId="27" xfId="0" applyFont="1" applyFill="1" applyBorder="1" applyAlignment="1">
      <alignment vertical="center"/>
    </xf>
    <xf numFmtId="0" fontId="29" fillId="10" borderId="46" xfId="0" applyFont="1" applyFill="1" applyBorder="1" applyAlignment="1">
      <alignment vertical="center"/>
    </xf>
    <xf numFmtId="0" fontId="29" fillId="10" borderId="47" xfId="0" applyFont="1" applyFill="1" applyBorder="1" applyAlignment="1">
      <alignment vertical="center"/>
    </xf>
    <xf numFmtId="9" fontId="0" fillId="0" borderId="0" xfId="0" applyNumberFormat="1" applyAlignment="1">
      <alignment horizontal="center" vertical="center"/>
    </xf>
    <xf numFmtId="9" fontId="26" fillId="6" borderId="84" xfId="0" applyNumberFormat="1" applyFont="1" applyFill="1" applyBorder="1" applyAlignment="1">
      <alignment horizontal="center" vertical="center"/>
    </xf>
    <xf numFmtId="9" fontId="26" fillId="6" borderId="86" xfId="0" applyNumberFormat="1" applyFont="1" applyFill="1" applyBorder="1" applyAlignment="1">
      <alignment horizontal="center" vertical="center"/>
    </xf>
    <xf numFmtId="9" fontId="26" fillId="6" borderId="87" xfId="0" applyNumberFormat="1" applyFont="1" applyFill="1" applyBorder="1" applyAlignment="1">
      <alignment horizontal="center" vertical="center"/>
    </xf>
    <xf numFmtId="9" fontId="36" fillId="0" borderId="0" xfId="3" applyNumberFormat="1"/>
    <xf numFmtId="166" fontId="0" fillId="0" borderId="0" xfId="0" applyNumberFormat="1" applyAlignment="1">
      <alignment wrapText="1"/>
    </xf>
    <xf numFmtId="0" fontId="13" fillId="7" borderId="57" xfId="0" applyFont="1" applyFill="1" applyBorder="1" applyAlignment="1">
      <alignment horizontal="center" vertical="center"/>
    </xf>
    <xf numFmtId="0" fontId="13" fillId="7" borderId="1" xfId="0" applyFont="1" applyFill="1" applyBorder="1" applyAlignment="1">
      <alignment horizontal="center" vertical="center"/>
    </xf>
    <xf numFmtId="9" fontId="26" fillId="6" borderId="88" xfId="0" applyNumberFormat="1" applyFont="1" applyFill="1" applyBorder="1" applyAlignment="1">
      <alignment horizontal="center" vertical="center"/>
    </xf>
    <xf numFmtId="9" fontId="26" fillId="6" borderId="89" xfId="0" applyNumberFormat="1" applyFont="1" applyFill="1" applyBorder="1" applyAlignment="1">
      <alignment horizontal="center" vertical="center"/>
    </xf>
    <xf numFmtId="9" fontId="26" fillId="6" borderId="90" xfId="0" applyNumberFormat="1" applyFont="1" applyFill="1" applyBorder="1" applyAlignment="1">
      <alignment horizontal="center" vertical="center"/>
    </xf>
    <xf numFmtId="0" fontId="4" fillId="4" borderId="0" xfId="0" applyFont="1" applyFill="1"/>
    <xf numFmtId="0" fontId="22" fillId="9" borderId="57" xfId="0" applyFont="1" applyFill="1" applyBorder="1" applyAlignment="1">
      <alignment horizontal="center" vertical="center" wrapText="1"/>
    </xf>
    <xf numFmtId="0" fontId="23" fillId="8" borderId="0" xfId="0" applyFont="1" applyFill="1" applyAlignment="1">
      <alignment vertical="center"/>
    </xf>
    <xf numFmtId="0" fontId="22" fillId="9" borderId="0" xfId="0" applyFont="1" applyFill="1" applyAlignment="1">
      <alignment horizontal="center" vertical="center" wrapText="1"/>
    </xf>
    <xf numFmtId="0" fontId="22" fillId="9" borderId="1" xfId="0" applyFont="1" applyFill="1" applyBorder="1" applyAlignment="1">
      <alignment horizontal="center" vertical="center" wrapText="1"/>
    </xf>
    <xf numFmtId="164" fontId="0" fillId="13" borderId="1" xfId="0" applyNumberFormat="1" applyFill="1" applyBorder="1" applyAlignment="1">
      <alignment horizontal="left" vertical="center"/>
    </xf>
    <xf numFmtId="14" fontId="0" fillId="13" borderId="1" xfId="0" applyNumberFormat="1" applyFill="1" applyBorder="1" applyAlignment="1">
      <alignment horizontal="left" vertical="center"/>
    </xf>
    <xf numFmtId="0" fontId="0" fillId="13" borderId="1" xfId="0" applyFill="1" applyBorder="1" applyAlignment="1">
      <alignment horizontal="left" vertical="center"/>
    </xf>
    <xf numFmtId="0" fontId="0" fillId="13" borderId="14" xfId="0" applyFill="1" applyBorder="1" applyAlignment="1">
      <alignment horizontal="left" vertical="center" wrapText="1"/>
    </xf>
    <xf numFmtId="0" fontId="0" fillId="13" borderId="57" xfId="0" applyFill="1" applyBorder="1" applyAlignment="1">
      <alignment horizontal="left" vertical="center" wrapText="1"/>
    </xf>
    <xf numFmtId="0" fontId="0" fillId="13" borderId="4" xfId="0" applyFill="1" applyBorder="1" applyAlignment="1">
      <alignment horizontal="left" vertical="center" wrapText="1"/>
    </xf>
    <xf numFmtId="0" fontId="0" fillId="13" borderId="14" xfId="0" applyFill="1" applyBorder="1" applyAlignment="1">
      <alignment horizontal="left"/>
    </xf>
    <xf numFmtId="0" fontId="0" fillId="13" borderId="57" xfId="0" applyFill="1" applyBorder="1" applyAlignment="1">
      <alignment horizontal="left"/>
    </xf>
    <xf numFmtId="0" fontId="0" fillId="13" borderId="4" xfId="0" applyFill="1" applyBorder="1" applyAlignment="1">
      <alignment horizontal="left"/>
    </xf>
    <xf numFmtId="0" fontId="11" fillId="8" borderId="1" xfId="0" applyFont="1" applyFill="1" applyBorder="1" applyAlignment="1">
      <alignment horizontal="center"/>
    </xf>
    <xf numFmtId="0" fontId="16" fillId="7" borderId="1" xfId="0" applyFont="1" applyFill="1" applyBorder="1" applyAlignment="1">
      <alignment horizontal="left" wrapText="1"/>
    </xf>
    <xf numFmtId="0" fontId="11" fillId="8" borderId="1" xfId="0" applyFont="1" applyFill="1" applyBorder="1"/>
    <xf numFmtId="0" fontId="16" fillId="7" borderId="2" xfId="0" applyFont="1" applyFill="1" applyBorder="1" applyAlignment="1">
      <alignment wrapText="1"/>
    </xf>
    <xf numFmtId="0" fontId="33" fillId="6" borderId="5" xfId="0" applyFont="1" applyFill="1" applyBorder="1" applyAlignment="1">
      <alignment vertical="top" wrapText="1"/>
    </xf>
    <xf numFmtId="0" fontId="32" fillId="6" borderId="5" xfId="0" applyFont="1" applyFill="1" applyBorder="1" applyAlignment="1">
      <alignment vertical="top" wrapText="1"/>
    </xf>
    <xf numFmtId="0" fontId="33" fillId="6" borderId="15" xfId="0" applyFont="1" applyFill="1" applyBorder="1" applyAlignment="1">
      <alignment vertical="top" wrapText="1"/>
    </xf>
    <xf numFmtId="0" fontId="32" fillId="6" borderId="16" xfId="0" applyFont="1" applyFill="1" applyBorder="1" applyAlignment="1">
      <alignment vertical="top" wrapText="1"/>
    </xf>
    <xf numFmtId="0" fontId="11" fillId="8" borderId="13" xfId="0" applyFont="1" applyFill="1" applyBorder="1" applyAlignment="1">
      <alignment horizontal="center" vertical="center" wrapText="1"/>
    </xf>
    <xf numFmtId="0" fontId="11" fillId="8" borderId="41" xfId="0" applyFont="1" applyFill="1" applyBorder="1" applyAlignment="1">
      <alignment horizontal="center" vertical="center"/>
    </xf>
    <xf numFmtId="0" fontId="14" fillId="8" borderId="13" xfId="0" applyFont="1" applyFill="1" applyBorder="1" applyAlignment="1">
      <alignment horizontal="left" vertical="top" wrapText="1" indent="1"/>
    </xf>
    <xf numFmtId="0" fontId="14" fillId="8" borderId="41" xfId="0" applyFont="1" applyFill="1" applyBorder="1" applyAlignment="1">
      <alignment horizontal="left" vertical="top" wrapText="1" indent="1"/>
    </xf>
    <xf numFmtId="0" fontId="14" fillId="8" borderId="6" xfId="0" applyFont="1" applyFill="1" applyBorder="1" applyAlignment="1">
      <alignment horizontal="left" vertical="top" wrapText="1" indent="1"/>
    </xf>
    <xf numFmtId="0" fontId="12" fillId="7" borderId="18" xfId="0" applyFont="1" applyFill="1" applyBorder="1" applyAlignment="1">
      <alignment horizontal="center" wrapText="1"/>
    </xf>
    <xf numFmtId="0" fontId="12" fillId="7" borderId="1" xfId="0" applyFont="1" applyFill="1" applyBorder="1" applyAlignment="1">
      <alignment horizontal="center" wrapText="1"/>
    </xf>
    <xf numFmtId="0" fontId="11" fillId="8" borderId="0" xfId="0" applyFont="1" applyFill="1" applyAlignment="1">
      <alignment horizontal="left" vertical="center" indent="1"/>
    </xf>
    <xf numFmtId="0" fontId="12" fillId="7" borderId="85" xfId="0" applyFont="1" applyFill="1" applyBorder="1" applyAlignment="1">
      <alignment horizontal="center" vertical="center" wrapText="1"/>
    </xf>
    <xf numFmtId="0" fontId="12" fillId="7" borderId="1" xfId="0" applyFont="1" applyFill="1" applyBorder="1" applyAlignment="1">
      <alignment horizontal="center" vertical="center"/>
    </xf>
    <xf numFmtId="0" fontId="12" fillId="7" borderId="2" xfId="0" applyFont="1" applyFill="1" applyBorder="1" applyAlignment="1">
      <alignment horizontal="center" vertical="center"/>
    </xf>
    <xf numFmtId="0" fontId="12" fillId="7" borderId="42" xfId="0" applyFont="1" applyFill="1" applyBorder="1" applyAlignment="1">
      <alignment horizontal="center" vertical="center"/>
    </xf>
    <xf numFmtId="0" fontId="12" fillId="7" borderId="5" xfId="0" applyFont="1" applyFill="1" applyBorder="1" applyAlignment="1">
      <alignment horizontal="center" vertical="center"/>
    </xf>
    <xf numFmtId="0" fontId="18" fillId="6" borderId="63" xfId="0" applyFont="1" applyFill="1" applyBorder="1" applyAlignment="1">
      <alignment horizontal="left" vertical="center" wrapText="1"/>
    </xf>
    <xf numFmtId="0" fontId="18" fillId="6" borderId="64" xfId="0" applyFont="1" applyFill="1" applyBorder="1" applyAlignment="1">
      <alignment horizontal="left" vertical="center" wrapText="1"/>
    </xf>
    <xf numFmtId="0" fontId="18" fillId="6" borderId="48" xfId="0" applyFont="1" applyFill="1" applyBorder="1" applyAlignment="1">
      <alignment horizontal="left" vertical="center" wrapText="1"/>
    </xf>
    <xf numFmtId="0" fontId="18" fillId="6" borderId="59" xfId="0" applyFont="1" applyFill="1" applyBorder="1" applyAlignment="1">
      <alignment horizontal="left" vertical="center" wrapText="1"/>
    </xf>
    <xf numFmtId="0" fontId="18" fillId="6" borderId="58" xfId="0" applyFont="1" applyFill="1" applyBorder="1" applyAlignment="1">
      <alignment horizontal="left" vertical="center" wrapText="1"/>
    </xf>
    <xf numFmtId="0" fontId="12" fillId="7" borderId="1" xfId="0" applyFont="1" applyFill="1" applyBorder="1" applyAlignment="1">
      <alignment horizontal="center" vertical="center" wrapText="1"/>
    </xf>
    <xf numFmtId="9" fontId="26" fillId="14" borderId="28" xfId="0" applyNumberFormat="1" applyFont="1" applyFill="1" applyBorder="1" applyAlignment="1">
      <alignment horizontal="center" vertical="center" wrapText="1"/>
    </xf>
    <xf numFmtId="9" fontId="26" fillId="14" borderId="30" xfId="0" applyNumberFormat="1" applyFont="1" applyFill="1" applyBorder="1" applyAlignment="1">
      <alignment horizontal="center" vertical="center" wrapText="1"/>
    </xf>
    <xf numFmtId="9" fontId="26" fillId="14" borderId="32" xfId="0" applyNumberFormat="1" applyFont="1" applyFill="1" applyBorder="1" applyAlignment="1">
      <alignment horizontal="center" vertical="center" wrapText="1"/>
    </xf>
    <xf numFmtId="0" fontId="13" fillId="7" borderId="14"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1" xfId="0" applyFont="1" applyFill="1" applyBorder="1" applyAlignment="1">
      <alignment horizontal="center" vertical="center" wrapText="1"/>
    </xf>
    <xf numFmtId="0" fontId="13" fillId="7" borderId="57" xfId="0" applyFont="1" applyFill="1" applyBorder="1" applyAlignment="1">
      <alignment horizontal="center" vertical="center"/>
    </xf>
    <xf numFmtId="0" fontId="16" fillId="9" borderId="65"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13" fillId="7" borderId="1" xfId="0" applyFont="1" applyFill="1" applyBorder="1" applyAlignment="1">
      <alignment horizontal="center" vertical="center"/>
    </xf>
    <xf numFmtId="0" fontId="13" fillId="7" borderId="14"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42" xfId="0" applyFont="1" applyFill="1" applyBorder="1" applyAlignment="1">
      <alignment horizontal="center" vertical="center" wrapText="1"/>
    </xf>
    <xf numFmtId="0" fontId="19" fillId="7" borderId="5" xfId="0" applyFont="1" applyFill="1" applyBorder="1" applyAlignment="1">
      <alignment horizontal="center" vertical="center" wrapText="1"/>
    </xf>
    <xf numFmtId="0" fontId="11" fillId="8" borderId="15" xfId="0" applyFont="1" applyFill="1" applyBorder="1" applyAlignment="1">
      <alignment horizontal="left" vertical="center" indent="1"/>
    </xf>
    <xf numFmtId="0" fontId="11" fillId="8" borderId="17" xfId="0" applyFont="1" applyFill="1" applyBorder="1" applyAlignment="1">
      <alignment horizontal="left" vertical="center" indent="1"/>
    </xf>
    <xf numFmtId="0" fontId="11" fillId="8" borderId="7" xfId="0" applyFont="1" applyFill="1" applyBorder="1" applyAlignment="1">
      <alignment horizontal="left" vertical="center" indent="1"/>
    </xf>
    <xf numFmtId="0" fontId="11" fillId="8" borderId="34" xfId="0" applyFont="1" applyFill="1" applyBorder="1" applyAlignment="1">
      <alignment horizontal="left" vertical="center" indent="1"/>
    </xf>
    <xf numFmtId="0" fontId="11" fillId="8" borderId="35" xfId="0" applyFont="1" applyFill="1" applyBorder="1" applyAlignment="1">
      <alignment horizontal="left" vertical="center" indent="1"/>
    </xf>
    <xf numFmtId="0" fontId="11" fillId="8" borderId="38" xfId="0" applyFont="1" applyFill="1" applyBorder="1" applyAlignment="1">
      <alignment horizontal="left" vertical="center" indent="1"/>
    </xf>
    <xf numFmtId="0" fontId="11" fillId="8" borderId="39" xfId="0" applyFont="1" applyFill="1" applyBorder="1" applyAlignment="1">
      <alignment horizontal="left" vertical="center" indent="1"/>
    </xf>
    <xf numFmtId="0" fontId="11" fillId="8" borderId="15"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3" xfId="0" applyFont="1" applyFill="1" applyBorder="1" applyAlignment="1">
      <alignment horizontal="left" vertical="center" wrapText="1"/>
    </xf>
    <xf numFmtId="0" fontId="11" fillId="8" borderId="41" xfId="0" applyFont="1" applyFill="1" applyBorder="1" applyAlignment="1">
      <alignment horizontal="left" vertical="center" wrapText="1"/>
    </xf>
    <xf numFmtId="0" fontId="13" fillId="7" borderId="2" xfId="0" applyFont="1" applyFill="1" applyBorder="1" applyAlignment="1">
      <alignment horizontal="center" vertical="center" wrapText="1"/>
    </xf>
    <xf numFmtId="0" fontId="13" fillId="7" borderId="42"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9" fillId="7" borderId="14" xfId="0" applyFont="1" applyFill="1" applyBorder="1" applyAlignment="1">
      <alignment horizontal="center" vertical="center" wrapText="1"/>
    </xf>
    <xf numFmtId="0" fontId="19" fillId="7" borderId="57" xfId="0" applyFont="1" applyFill="1" applyBorder="1" applyAlignment="1">
      <alignment horizontal="center" vertical="center" wrapText="1"/>
    </xf>
    <xf numFmtId="0" fontId="19" fillId="7" borderId="4"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19" fillId="7" borderId="16" xfId="0" applyFont="1" applyFill="1" applyBorder="1" applyAlignment="1">
      <alignment horizontal="center" vertical="center" wrapText="1"/>
    </xf>
    <xf numFmtId="0" fontId="1" fillId="13" borderId="1" xfId="0" applyFont="1" applyFill="1" applyBorder="1"/>
    <xf numFmtId="0" fontId="0" fillId="3" borderId="0" xfId="0" applyFill="1" applyBorder="1"/>
    <xf numFmtId="0" fontId="1" fillId="13" borderId="13" xfId="0" applyFont="1" applyFill="1" applyBorder="1" applyAlignment="1">
      <alignment horizontal="left"/>
    </xf>
    <xf numFmtId="0" fontId="1" fillId="13" borderId="41" xfId="0" applyFont="1" applyFill="1" applyBorder="1" applyAlignment="1">
      <alignment horizontal="left"/>
    </xf>
    <xf numFmtId="0" fontId="1" fillId="13" borderId="6" xfId="0" applyFont="1" applyFill="1" applyBorder="1" applyAlignment="1">
      <alignment horizontal="left"/>
    </xf>
  </cellXfs>
  <cellStyles count="4">
    <cellStyle name="Comma" xfId="1" builtinId="3"/>
    <cellStyle name="Explanatory Text" xfId="3" builtinId="53"/>
    <cellStyle name="Heading 1 2" xfId="2" xr:uid="{EA9F950A-A6BC-4017-9CC7-91A877B9D7C6}"/>
    <cellStyle name="Normal" xfId="0" builtinId="0"/>
  </cellStyles>
  <dxfs count="3">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Medium9"/>
  <colors>
    <mruColors>
      <color rgb="FFA599A5"/>
      <color rgb="FF6A5568"/>
      <color rgb="FFF5B893"/>
      <color rgb="FFF7413A"/>
      <color rgb="FFC19859"/>
      <color rgb="FF604878"/>
      <color rgb="FF4E8542"/>
      <color rgb="FF1B587C"/>
      <color rgb="FFB93141"/>
      <color rgb="FFFCB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2.9666965673227085E-2"/>
          <c:y val="3.8246005865847685E-2"/>
          <c:w val="0.95917817857894005"/>
          <c:h val="0.6571996884647564"/>
        </c:manualLayout>
      </c:layout>
      <c:barChart>
        <c:barDir val="col"/>
        <c:grouping val="stacked"/>
        <c:varyColors val="0"/>
        <c:ser>
          <c:idx val="0"/>
          <c:order val="0"/>
          <c:tx>
            <c:strRef>
              <c:f>'MCA - Results - Single-Score'!$F$42</c:f>
              <c:strCache>
                <c:ptCount val="1"/>
                <c:pt idx="0">
                  <c:v>Impact</c:v>
                </c:pt>
              </c:strCache>
            </c:strRef>
          </c:tx>
          <c:spPr>
            <a:solidFill>
              <a:srgbClr val="C19859"/>
            </a:solidFill>
            <a:ln>
              <a:noFill/>
            </a:ln>
            <a:effectLst/>
          </c:spPr>
          <c:invertIfNegative val="0"/>
          <c:dLbls>
            <c:delete val="1"/>
          </c:dLbls>
          <c:cat>
            <c:multiLvlStrRef>
              <c:f>'MCA - Results - Single-Score'!$B$44:$C$53</c:f>
              <c:multiLvlStrCache>
                <c:ptCount val="10"/>
                <c:lvl>
                  <c:pt idx="0">
                    <c:v>Low emission zones (for light and or heavy vehicles)</c:v>
                  </c:pt>
                  <c:pt idx="1">
                    <c:v>Incentivising investment in low emitting freight technologies</c:v>
                  </c:pt>
                  <c:pt idx="2">
                    <c:v>Intervention 3</c:v>
                  </c:pt>
                  <c:pt idx="3">
                    <c:v>Intervention 4</c:v>
                  </c:pt>
                  <c:pt idx="4">
                    <c:v>Intervention 5</c:v>
                  </c:pt>
                  <c:pt idx="5">
                    <c:v>Intervention 6</c:v>
                  </c:pt>
                  <c:pt idx="6">
                    <c:v>Intervention 7</c:v>
                  </c:pt>
                  <c:pt idx="7">
                    <c:v>Intervention 8</c:v>
                  </c:pt>
                  <c:pt idx="8">
                    <c:v>[Insert shortlisted intervention name]</c:v>
                  </c:pt>
                  <c:pt idx="9">
                    <c:v>[Insert shortlisted intervention name]</c:v>
                  </c:pt>
                </c:lvl>
                <c:lvl>
                  <c:pt idx="0">
                    <c:v>1</c:v>
                  </c:pt>
                  <c:pt idx="1">
                    <c:v>2</c:v>
                  </c:pt>
                  <c:pt idx="2">
                    <c:v>3</c:v>
                  </c:pt>
                  <c:pt idx="3">
                    <c:v>4</c:v>
                  </c:pt>
                  <c:pt idx="4">
                    <c:v>5</c:v>
                  </c:pt>
                  <c:pt idx="5">
                    <c:v>6</c:v>
                  </c:pt>
                  <c:pt idx="6">
                    <c:v>7</c:v>
                  </c:pt>
                  <c:pt idx="7">
                    <c:v>8</c:v>
                  </c:pt>
                  <c:pt idx="8">
                    <c:v>9</c:v>
                  </c:pt>
                  <c:pt idx="9">
                    <c:v>10</c:v>
                  </c:pt>
                </c:lvl>
              </c:multiLvlStrCache>
            </c:multiLvlStrRef>
          </c:cat>
          <c:val>
            <c:numRef>
              <c:f>'MCA - Results - Single-Score'!$F$44:$F$53</c:f>
              <c:numCache>
                <c:formatCode>0;\-0;;@</c:formatCode>
                <c:ptCount val="10"/>
                <c:pt idx="0">
                  <c:v>8</c:v>
                </c:pt>
                <c:pt idx="1">
                  <c:v>20</c:v>
                </c:pt>
                <c:pt idx="2">
                  <c:v>12</c:v>
                </c:pt>
                <c:pt idx="3">
                  <c:v>12</c:v>
                </c:pt>
                <c:pt idx="4">
                  <c:v>4</c:v>
                </c:pt>
                <c:pt idx="5">
                  <c:v>16</c:v>
                </c:pt>
                <c:pt idx="6">
                  <c:v>16</c:v>
                </c:pt>
                <c:pt idx="7">
                  <c:v>16</c:v>
                </c:pt>
                <c:pt idx="8">
                  <c:v>0</c:v>
                </c:pt>
                <c:pt idx="9">
                  <c:v>0</c:v>
                </c:pt>
              </c:numCache>
            </c:numRef>
          </c:val>
          <c:extLst>
            <c:ext xmlns:c16="http://schemas.microsoft.com/office/drawing/2014/chart" uri="{C3380CC4-5D6E-409C-BE32-E72D297353CC}">
              <c16:uniqueId val="{00000000-CFAC-402E-B8D4-D6172EA41D26}"/>
            </c:ext>
          </c:extLst>
        </c:ser>
        <c:ser>
          <c:idx val="6"/>
          <c:order val="1"/>
          <c:tx>
            <c:strRef>
              <c:f>'MCA - Results - Single-Score'!$G$42</c:f>
              <c:strCache>
                <c:ptCount val="1"/>
                <c:pt idx="0">
                  <c:v>Agency's Ability to Influence</c:v>
                </c:pt>
              </c:strCache>
            </c:strRef>
          </c:tx>
          <c:spPr>
            <a:solidFill>
              <a:schemeClr val="accent1">
                <a:tint val="82000"/>
              </a:schemeClr>
            </a:solidFill>
            <a:ln>
              <a:noFill/>
            </a:ln>
            <a:effectLst/>
          </c:spPr>
          <c:invertIfNegative val="0"/>
          <c:dLbls>
            <c:delete val="1"/>
          </c:dLbls>
          <c:val>
            <c:numRef>
              <c:f>'MCA - Results - Single-Score'!$G$44:$G$53</c:f>
              <c:numCache>
                <c:formatCode>0;\-0;;@</c:formatCode>
                <c:ptCount val="10"/>
                <c:pt idx="0">
                  <c:v>9</c:v>
                </c:pt>
                <c:pt idx="1">
                  <c:v>6</c:v>
                </c:pt>
                <c:pt idx="2">
                  <c:v>12</c:v>
                </c:pt>
                <c:pt idx="3">
                  <c:v>15</c:v>
                </c:pt>
                <c:pt idx="4">
                  <c:v>3</c:v>
                </c:pt>
                <c:pt idx="5">
                  <c:v>6</c:v>
                </c:pt>
                <c:pt idx="6">
                  <c:v>12</c:v>
                </c:pt>
                <c:pt idx="7">
                  <c:v>15</c:v>
                </c:pt>
                <c:pt idx="8">
                  <c:v>0</c:v>
                </c:pt>
                <c:pt idx="9">
                  <c:v>0</c:v>
                </c:pt>
              </c:numCache>
            </c:numRef>
          </c:val>
          <c:extLst>
            <c:ext xmlns:c16="http://schemas.microsoft.com/office/drawing/2014/chart" uri="{C3380CC4-5D6E-409C-BE32-E72D297353CC}">
              <c16:uniqueId val="{00000002-4F6A-471A-9255-7D9E8EDA84CB}"/>
            </c:ext>
          </c:extLst>
        </c:ser>
        <c:ser>
          <c:idx val="7"/>
          <c:order val="2"/>
          <c:tx>
            <c:strRef>
              <c:f>'MCA - Results - Single-Score'!$H$42</c:f>
              <c:strCache>
                <c:ptCount val="1"/>
                <c:pt idx="0">
                  <c:v>Criteria 3</c:v>
                </c:pt>
              </c:strCache>
            </c:strRef>
          </c:tx>
          <c:spPr>
            <a:solidFill>
              <a:srgbClr val="F7413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Single-Score'!$H$44:$H$53</c:f>
            </c:numRef>
          </c:val>
          <c:extLst>
            <c:ext xmlns:c16="http://schemas.microsoft.com/office/drawing/2014/chart" uri="{C3380CC4-5D6E-409C-BE32-E72D297353CC}">
              <c16:uniqueId val="{00000003-4F6A-471A-9255-7D9E8EDA84CB}"/>
            </c:ext>
          </c:extLst>
        </c:ser>
        <c:ser>
          <c:idx val="1"/>
          <c:order val="3"/>
          <c:tx>
            <c:strRef>
              <c:f>'MCA - Results - Single-Score'!$I$42</c:f>
              <c:strCache>
                <c:ptCount val="1"/>
                <c:pt idx="0">
                  <c:v>Cost Effectiveness</c:v>
                </c:pt>
              </c:strCache>
            </c:strRef>
          </c:tx>
          <c:spPr>
            <a:solidFill>
              <a:srgbClr val="604878"/>
            </a:solidFill>
            <a:ln>
              <a:noFill/>
            </a:ln>
            <a:effectLst/>
          </c:spPr>
          <c:invertIfNegative val="0"/>
          <c:dLbls>
            <c:delete val="1"/>
          </c:dLbls>
          <c:cat>
            <c:multiLvlStrRef>
              <c:f>'MCA - Results - Single-Score'!$B$44:$C$53</c:f>
              <c:multiLvlStrCache>
                <c:ptCount val="10"/>
                <c:lvl>
                  <c:pt idx="0">
                    <c:v>Low emission zones (for light and or heavy vehicles)</c:v>
                  </c:pt>
                  <c:pt idx="1">
                    <c:v>Incentivising investment in low emitting freight technologies</c:v>
                  </c:pt>
                  <c:pt idx="2">
                    <c:v>Intervention 3</c:v>
                  </c:pt>
                  <c:pt idx="3">
                    <c:v>Intervention 4</c:v>
                  </c:pt>
                  <c:pt idx="4">
                    <c:v>Intervention 5</c:v>
                  </c:pt>
                  <c:pt idx="5">
                    <c:v>Intervention 6</c:v>
                  </c:pt>
                  <c:pt idx="6">
                    <c:v>Intervention 7</c:v>
                  </c:pt>
                  <c:pt idx="7">
                    <c:v>Intervention 8</c:v>
                  </c:pt>
                  <c:pt idx="8">
                    <c:v>[Insert shortlisted intervention name]</c:v>
                  </c:pt>
                  <c:pt idx="9">
                    <c:v>[Insert shortlisted intervention name]</c:v>
                  </c:pt>
                </c:lvl>
                <c:lvl>
                  <c:pt idx="0">
                    <c:v>1</c:v>
                  </c:pt>
                  <c:pt idx="1">
                    <c:v>2</c:v>
                  </c:pt>
                  <c:pt idx="2">
                    <c:v>3</c:v>
                  </c:pt>
                  <c:pt idx="3">
                    <c:v>4</c:v>
                  </c:pt>
                  <c:pt idx="4">
                    <c:v>5</c:v>
                  </c:pt>
                  <c:pt idx="5">
                    <c:v>6</c:v>
                  </c:pt>
                  <c:pt idx="6">
                    <c:v>7</c:v>
                  </c:pt>
                  <c:pt idx="7">
                    <c:v>8</c:v>
                  </c:pt>
                  <c:pt idx="8">
                    <c:v>9</c:v>
                  </c:pt>
                  <c:pt idx="9">
                    <c:v>10</c:v>
                  </c:pt>
                </c:lvl>
              </c:multiLvlStrCache>
            </c:multiLvlStrRef>
          </c:cat>
          <c:val>
            <c:numRef>
              <c:f>'MCA - Results - Single-Score'!$I$44:$I$53</c:f>
              <c:numCache>
                <c:formatCode>0;\-0;;@</c:formatCode>
                <c:ptCount val="10"/>
                <c:pt idx="0">
                  <c:v>12</c:v>
                </c:pt>
                <c:pt idx="1">
                  <c:v>6</c:v>
                </c:pt>
                <c:pt idx="2">
                  <c:v>12</c:v>
                </c:pt>
                <c:pt idx="3">
                  <c:v>24</c:v>
                </c:pt>
                <c:pt idx="4">
                  <c:v>12</c:v>
                </c:pt>
                <c:pt idx="5">
                  <c:v>24</c:v>
                </c:pt>
                <c:pt idx="6">
                  <c:v>30</c:v>
                </c:pt>
                <c:pt idx="7">
                  <c:v>30</c:v>
                </c:pt>
                <c:pt idx="8">
                  <c:v>0</c:v>
                </c:pt>
                <c:pt idx="9">
                  <c:v>0</c:v>
                </c:pt>
              </c:numCache>
            </c:numRef>
          </c:val>
          <c:extLst>
            <c:ext xmlns:c16="http://schemas.microsoft.com/office/drawing/2014/chart" uri="{C3380CC4-5D6E-409C-BE32-E72D297353CC}">
              <c16:uniqueId val="{00000001-CFAC-402E-B8D4-D6172EA41D26}"/>
            </c:ext>
          </c:extLst>
        </c:ser>
        <c:ser>
          <c:idx val="8"/>
          <c:order val="4"/>
          <c:tx>
            <c:strRef>
              <c:f>'MCA - Results - Single-Score'!$J$42</c:f>
              <c:strCache>
                <c:ptCount val="1"/>
                <c:pt idx="0">
                  <c:v>Criteria 5</c:v>
                </c:pt>
              </c:strCache>
            </c:strRef>
          </c:tx>
          <c:spPr>
            <a:solidFill>
              <a:srgbClr val="6A556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Single-Score'!$J$43:$J$53</c:f>
            </c:numRef>
          </c:val>
          <c:extLst>
            <c:ext xmlns:c16="http://schemas.microsoft.com/office/drawing/2014/chart" uri="{C3380CC4-5D6E-409C-BE32-E72D297353CC}">
              <c16:uniqueId val="{00000005-4F6A-471A-9255-7D9E8EDA84CB}"/>
            </c:ext>
          </c:extLst>
        </c:ser>
        <c:ser>
          <c:idx val="9"/>
          <c:order val="5"/>
          <c:tx>
            <c:strRef>
              <c:f>'MCA - Results - Single-Score'!$K$42</c:f>
              <c:strCache>
                <c:ptCount val="1"/>
                <c:pt idx="0">
                  <c:v>Criteria 6</c:v>
                </c:pt>
              </c:strCache>
            </c:strRef>
          </c:tx>
          <c:spPr>
            <a:solidFill>
              <a:srgbClr val="F5B89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Single-Score'!$K$43:$K$53</c:f>
            </c:numRef>
          </c:val>
          <c:extLst>
            <c:ext xmlns:c16="http://schemas.microsoft.com/office/drawing/2014/chart" uri="{C3380CC4-5D6E-409C-BE32-E72D297353CC}">
              <c16:uniqueId val="{00000006-4F6A-471A-9255-7D9E8EDA84CB}"/>
            </c:ext>
          </c:extLst>
        </c:ser>
        <c:ser>
          <c:idx val="2"/>
          <c:order val="6"/>
          <c:tx>
            <c:strRef>
              <c:f>'MCA - Results - Single-Score'!$L$42</c:f>
              <c:strCache>
                <c:ptCount val="1"/>
                <c:pt idx="0">
                  <c:v>Readiness</c:v>
                </c:pt>
              </c:strCache>
            </c:strRef>
          </c:tx>
          <c:spPr>
            <a:solidFill>
              <a:srgbClr val="4E8542"/>
            </a:solidFill>
            <a:ln>
              <a:noFill/>
            </a:ln>
            <a:effectLst/>
          </c:spPr>
          <c:invertIfNegative val="0"/>
          <c:dLbls>
            <c:delete val="1"/>
          </c:dLbls>
          <c:cat>
            <c:multiLvlStrRef>
              <c:f>'MCA - Results - Single-Score'!$B$44:$C$53</c:f>
              <c:multiLvlStrCache>
                <c:ptCount val="10"/>
                <c:lvl>
                  <c:pt idx="0">
                    <c:v>Low emission zones (for light and or heavy vehicles)</c:v>
                  </c:pt>
                  <c:pt idx="1">
                    <c:v>Incentivising investment in low emitting freight technologies</c:v>
                  </c:pt>
                  <c:pt idx="2">
                    <c:v>Intervention 3</c:v>
                  </c:pt>
                  <c:pt idx="3">
                    <c:v>Intervention 4</c:v>
                  </c:pt>
                  <c:pt idx="4">
                    <c:v>Intervention 5</c:v>
                  </c:pt>
                  <c:pt idx="5">
                    <c:v>Intervention 6</c:v>
                  </c:pt>
                  <c:pt idx="6">
                    <c:v>Intervention 7</c:v>
                  </c:pt>
                  <c:pt idx="7">
                    <c:v>Intervention 8</c:v>
                  </c:pt>
                  <c:pt idx="8">
                    <c:v>[Insert shortlisted intervention name]</c:v>
                  </c:pt>
                  <c:pt idx="9">
                    <c:v>[Insert shortlisted intervention name]</c:v>
                  </c:pt>
                </c:lvl>
                <c:lvl>
                  <c:pt idx="0">
                    <c:v>1</c:v>
                  </c:pt>
                  <c:pt idx="1">
                    <c:v>2</c:v>
                  </c:pt>
                  <c:pt idx="2">
                    <c:v>3</c:v>
                  </c:pt>
                  <c:pt idx="3">
                    <c:v>4</c:v>
                  </c:pt>
                  <c:pt idx="4">
                    <c:v>5</c:v>
                  </c:pt>
                  <c:pt idx="5">
                    <c:v>6</c:v>
                  </c:pt>
                  <c:pt idx="6">
                    <c:v>7</c:v>
                  </c:pt>
                  <c:pt idx="7">
                    <c:v>8</c:v>
                  </c:pt>
                  <c:pt idx="8">
                    <c:v>9</c:v>
                  </c:pt>
                  <c:pt idx="9">
                    <c:v>10</c:v>
                  </c:pt>
                </c:lvl>
              </c:multiLvlStrCache>
            </c:multiLvlStrRef>
          </c:cat>
          <c:val>
            <c:numRef>
              <c:f>'MCA - Results - Single-Score'!$L$44:$L$53</c:f>
              <c:numCache>
                <c:formatCode>0;\-0;;@</c:formatCode>
                <c:ptCount val="10"/>
                <c:pt idx="0">
                  <c:v>6</c:v>
                </c:pt>
                <c:pt idx="1">
                  <c:v>9</c:v>
                </c:pt>
                <c:pt idx="2">
                  <c:v>12</c:v>
                </c:pt>
                <c:pt idx="3">
                  <c:v>6</c:v>
                </c:pt>
                <c:pt idx="4">
                  <c:v>6</c:v>
                </c:pt>
                <c:pt idx="5">
                  <c:v>9</c:v>
                </c:pt>
                <c:pt idx="6">
                  <c:v>15</c:v>
                </c:pt>
                <c:pt idx="7">
                  <c:v>12</c:v>
                </c:pt>
                <c:pt idx="8">
                  <c:v>0</c:v>
                </c:pt>
                <c:pt idx="9">
                  <c:v>0</c:v>
                </c:pt>
              </c:numCache>
            </c:numRef>
          </c:val>
          <c:extLst>
            <c:ext xmlns:c16="http://schemas.microsoft.com/office/drawing/2014/chart" uri="{C3380CC4-5D6E-409C-BE32-E72D297353CC}">
              <c16:uniqueId val="{00000002-CFAC-402E-B8D4-D6172EA41D26}"/>
            </c:ext>
          </c:extLst>
        </c:ser>
        <c:ser>
          <c:idx val="4"/>
          <c:order val="7"/>
          <c:tx>
            <c:strRef>
              <c:f>'MCA - Results - Single-Score'!$M$42</c:f>
              <c:strCache>
                <c:ptCount val="1"/>
                <c:pt idx="0">
                  <c:v>Risk &amp; Constraints </c:v>
                </c:pt>
              </c:strCache>
            </c:strRef>
          </c:tx>
          <c:spPr>
            <a:solidFill>
              <a:schemeClr val="accent1">
                <a:tint val="67000"/>
              </a:schemeClr>
            </a:solidFill>
            <a:ln>
              <a:noFill/>
            </a:ln>
            <a:effectLst/>
          </c:spPr>
          <c:invertIfNegative val="0"/>
          <c:dLbls>
            <c:delete val="1"/>
          </c:dLbls>
          <c:val>
            <c:numRef>
              <c:f>'MCA - Results - Single-Score'!$M$44:$M$53</c:f>
              <c:numCache>
                <c:formatCode>0;\-0;;@</c:formatCode>
                <c:ptCount val="10"/>
                <c:pt idx="0">
                  <c:v>4</c:v>
                </c:pt>
                <c:pt idx="1">
                  <c:v>2</c:v>
                </c:pt>
                <c:pt idx="2">
                  <c:v>8</c:v>
                </c:pt>
                <c:pt idx="3">
                  <c:v>10</c:v>
                </c:pt>
                <c:pt idx="4">
                  <c:v>8</c:v>
                </c:pt>
                <c:pt idx="5">
                  <c:v>2</c:v>
                </c:pt>
                <c:pt idx="6">
                  <c:v>8</c:v>
                </c:pt>
                <c:pt idx="7">
                  <c:v>10</c:v>
                </c:pt>
                <c:pt idx="8">
                  <c:v>0</c:v>
                </c:pt>
                <c:pt idx="9">
                  <c:v>0</c:v>
                </c:pt>
              </c:numCache>
            </c:numRef>
          </c:val>
          <c:extLst>
            <c:ext xmlns:c16="http://schemas.microsoft.com/office/drawing/2014/chart" uri="{C3380CC4-5D6E-409C-BE32-E72D297353CC}">
              <c16:uniqueId val="{00000007-4F6A-471A-9255-7D9E8EDA84CB}"/>
            </c:ext>
          </c:extLst>
        </c:ser>
        <c:ser>
          <c:idx val="5"/>
          <c:order val="8"/>
          <c:tx>
            <c:strRef>
              <c:f>'MCA - Results - Single-Score'!$N$42</c:f>
              <c:strCache>
                <c:ptCount val="1"/>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Single-Score'!$N$44:$N$53</c:f>
            </c:numRef>
          </c:val>
          <c:extLst>
            <c:ext xmlns:c16="http://schemas.microsoft.com/office/drawing/2014/chart" uri="{C3380CC4-5D6E-409C-BE32-E72D297353CC}">
              <c16:uniqueId val="{00000008-4F6A-471A-9255-7D9E8EDA84CB}"/>
            </c:ext>
          </c:extLst>
        </c:ser>
        <c:ser>
          <c:idx val="3"/>
          <c:order val="9"/>
          <c:tx>
            <c:strRef>
              <c:f>'MCA - Results - Single-Score'!$O$42</c:f>
              <c:strCache>
                <c:ptCount val="1"/>
                <c:pt idx="0">
                  <c:v>Co-benefits</c:v>
                </c:pt>
              </c:strCache>
            </c:strRef>
          </c:tx>
          <c:spPr>
            <a:solidFill>
              <a:srgbClr val="1B587C"/>
            </a:solidFill>
            <a:ln>
              <a:noFill/>
            </a:ln>
            <a:effectLst/>
          </c:spPr>
          <c:invertIfNegative val="0"/>
          <c:dLbls>
            <c:delete val="1"/>
          </c:dLbls>
          <c:cat>
            <c:multiLvlStrRef>
              <c:f>'MCA - Results - Single-Score'!$B$44:$C$53</c:f>
              <c:multiLvlStrCache>
                <c:ptCount val="10"/>
                <c:lvl>
                  <c:pt idx="0">
                    <c:v>Low emission zones (for light and or heavy vehicles)</c:v>
                  </c:pt>
                  <c:pt idx="1">
                    <c:v>Incentivising investment in low emitting freight technologies</c:v>
                  </c:pt>
                  <c:pt idx="2">
                    <c:v>Intervention 3</c:v>
                  </c:pt>
                  <c:pt idx="3">
                    <c:v>Intervention 4</c:v>
                  </c:pt>
                  <c:pt idx="4">
                    <c:v>Intervention 5</c:v>
                  </c:pt>
                  <c:pt idx="5">
                    <c:v>Intervention 6</c:v>
                  </c:pt>
                  <c:pt idx="6">
                    <c:v>Intervention 7</c:v>
                  </c:pt>
                  <c:pt idx="7">
                    <c:v>Intervention 8</c:v>
                  </c:pt>
                  <c:pt idx="8">
                    <c:v>[Insert shortlisted intervention name]</c:v>
                  </c:pt>
                  <c:pt idx="9">
                    <c:v>[Insert shortlisted intervention name]</c:v>
                  </c:pt>
                </c:lvl>
                <c:lvl>
                  <c:pt idx="0">
                    <c:v>1</c:v>
                  </c:pt>
                  <c:pt idx="1">
                    <c:v>2</c:v>
                  </c:pt>
                  <c:pt idx="2">
                    <c:v>3</c:v>
                  </c:pt>
                  <c:pt idx="3">
                    <c:v>4</c:v>
                  </c:pt>
                  <c:pt idx="4">
                    <c:v>5</c:v>
                  </c:pt>
                  <c:pt idx="5">
                    <c:v>6</c:v>
                  </c:pt>
                  <c:pt idx="6">
                    <c:v>7</c:v>
                  </c:pt>
                  <c:pt idx="7">
                    <c:v>8</c:v>
                  </c:pt>
                  <c:pt idx="8">
                    <c:v>9</c:v>
                  </c:pt>
                  <c:pt idx="9">
                    <c:v>10</c:v>
                  </c:pt>
                </c:lvl>
              </c:multiLvlStrCache>
            </c:multiLvlStrRef>
          </c:cat>
          <c:val>
            <c:numRef>
              <c:f>'MCA - Results - Single-Score'!$O$44:$O$53</c:f>
              <c:numCache>
                <c:formatCode>0;\-0;;@</c:formatCode>
                <c:ptCount val="10"/>
                <c:pt idx="0">
                  <c:v>8</c:v>
                </c:pt>
                <c:pt idx="1">
                  <c:v>8</c:v>
                </c:pt>
                <c:pt idx="2">
                  <c:v>6</c:v>
                </c:pt>
                <c:pt idx="3">
                  <c:v>4</c:v>
                </c:pt>
                <c:pt idx="4">
                  <c:v>2</c:v>
                </c:pt>
                <c:pt idx="5">
                  <c:v>4</c:v>
                </c:pt>
                <c:pt idx="6">
                  <c:v>8</c:v>
                </c:pt>
                <c:pt idx="7">
                  <c:v>10</c:v>
                </c:pt>
                <c:pt idx="8">
                  <c:v>0</c:v>
                </c:pt>
                <c:pt idx="9">
                  <c:v>0</c:v>
                </c:pt>
              </c:numCache>
            </c:numRef>
          </c:val>
          <c:extLst>
            <c:ext xmlns:c16="http://schemas.microsoft.com/office/drawing/2014/chart" uri="{C3380CC4-5D6E-409C-BE32-E72D297353CC}">
              <c16:uniqueId val="{00000003-CFAC-402E-B8D4-D6172EA41D26}"/>
            </c:ext>
          </c:extLst>
        </c:ser>
        <c:ser>
          <c:idx val="11"/>
          <c:order val="10"/>
          <c:tx>
            <c:strRef>
              <c:f>'MCA - Results - Single-Score'!$Q$42</c:f>
              <c:strCache>
                <c:ptCount val="1"/>
              </c:strCache>
            </c:strRef>
          </c:tx>
          <c:spPr>
            <a:solidFill>
              <a:schemeClr val="accent4">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Single-Score'!$Q$44:$Q$53</c:f>
            </c:numRef>
          </c:val>
          <c:extLst>
            <c:ext xmlns:c16="http://schemas.microsoft.com/office/drawing/2014/chart" uri="{C3380CC4-5D6E-409C-BE32-E72D297353CC}">
              <c16:uniqueId val="{0000000A-4F6A-471A-9255-7D9E8EDA84CB}"/>
            </c:ext>
          </c:extLst>
        </c:ser>
        <c:ser>
          <c:idx val="12"/>
          <c:order val="11"/>
          <c:tx>
            <c:strRef>
              <c:f>'MCA - Results - Single-Score'!$R$42</c:f>
              <c:strCache>
                <c:ptCount val="1"/>
              </c:strCache>
            </c:strRef>
          </c:tx>
          <c:spPr>
            <a:solidFill>
              <a:srgbClr val="6A556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Single-Score'!$R$44:$R$53</c:f>
            </c:numRef>
          </c:val>
          <c:extLst>
            <c:ext xmlns:c16="http://schemas.microsoft.com/office/drawing/2014/chart" uri="{C3380CC4-5D6E-409C-BE32-E72D297353CC}">
              <c16:uniqueId val="{0000000B-4F6A-471A-9255-7D9E8EDA84CB}"/>
            </c:ext>
          </c:extLst>
        </c:ser>
        <c:ser>
          <c:idx val="13"/>
          <c:order val="12"/>
          <c:tx>
            <c:strRef>
              <c:f>'MCA - Results - Single-Score'!$S$42</c:f>
              <c:strCache>
                <c:ptCount val="1"/>
              </c:strCache>
            </c:strRef>
          </c:tx>
          <c:spPr>
            <a:pattFill prst="pct25">
              <a:fgClr>
                <a:srgbClr val="002060"/>
              </a:fgClr>
              <a:bgClr>
                <a:schemeClr val="bg1"/>
              </a:bgClr>
            </a:patt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Single-Score'!$S$44:$S$53</c:f>
            </c:numRef>
          </c:val>
          <c:extLst>
            <c:ext xmlns:c16="http://schemas.microsoft.com/office/drawing/2014/chart" uri="{C3380CC4-5D6E-409C-BE32-E72D297353CC}">
              <c16:uniqueId val="{0000000C-4F6A-471A-9255-7D9E8EDA84CB}"/>
            </c:ext>
          </c:extLst>
        </c:ser>
        <c:ser>
          <c:idx val="14"/>
          <c:order val="13"/>
          <c:tx>
            <c:strRef>
              <c:f>'MCA - Results - Single-Score'!$T$42</c:f>
              <c:strCache>
                <c:ptCount val="1"/>
              </c:strCache>
            </c:strRef>
          </c:tx>
          <c:spPr>
            <a:solidFill>
              <a:schemeClr val="accent1">
                <a:shade val="59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Single-Score'!$T$44:$T$53</c:f>
            </c:numRef>
          </c:val>
          <c:extLst>
            <c:ext xmlns:c16="http://schemas.microsoft.com/office/drawing/2014/chart" uri="{C3380CC4-5D6E-409C-BE32-E72D297353CC}">
              <c16:uniqueId val="{0000000D-4F6A-471A-9255-7D9E8EDA84CB}"/>
            </c:ext>
          </c:extLst>
        </c:ser>
        <c:ser>
          <c:idx val="15"/>
          <c:order val="14"/>
          <c:tx>
            <c:strRef>
              <c:f>'MCA - Results - Single-Score'!$U$42</c:f>
              <c:strCache>
                <c:ptCount val="1"/>
              </c:strCache>
            </c:strRef>
          </c:tx>
          <c:spPr>
            <a:solidFill>
              <a:schemeClr val="accent1">
                <a:shade val="52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Single-Score'!$U$44:$U$53</c:f>
            </c:numRef>
          </c:val>
          <c:extLst>
            <c:ext xmlns:c16="http://schemas.microsoft.com/office/drawing/2014/chart" uri="{C3380CC4-5D6E-409C-BE32-E72D297353CC}">
              <c16:uniqueId val="{0000000E-4F6A-471A-9255-7D9E8EDA84CB}"/>
            </c:ext>
          </c:extLst>
        </c:ser>
        <c:ser>
          <c:idx val="16"/>
          <c:order val="15"/>
          <c:tx>
            <c:strRef>
              <c:f>'MCA - Results - Single-Score'!$V$42</c:f>
              <c:strCache>
                <c:ptCount val="1"/>
              </c:strCache>
            </c:strRef>
          </c:tx>
          <c:spPr>
            <a:solidFill>
              <a:schemeClr val="accent1">
                <a:shade val="4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Single-Score'!$V$44:$V$53</c:f>
            </c:numRef>
          </c:val>
          <c:extLst>
            <c:ext xmlns:c16="http://schemas.microsoft.com/office/drawing/2014/chart" uri="{C3380CC4-5D6E-409C-BE32-E72D297353CC}">
              <c16:uniqueId val="{0000000F-4F6A-471A-9255-7D9E8EDA84CB}"/>
            </c:ext>
          </c:extLst>
        </c:ser>
        <c:ser>
          <c:idx val="17"/>
          <c:order val="16"/>
          <c:tx>
            <c:strRef>
              <c:f>'MCA - Results - Single-Score'!$W$42</c:f>
              <c:strCache>
                <c:ptCount val="1"/>
              </c:strCache>
            </c:strRef>
          </c:tx>
          <c:spPr>
            <a:solidFill>
              <a:schemeClr val="accent1">
                <a:shade val="3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Single-Score'!$W$44:$W$53</c:f>
            </c:numRef>
          </c:val>
          <c:extLst>
            <c:ext xmlns:c16="http://schemas.microsoft.com/office/drawing/2014/chart" uri="{C3380CC4-5D6E-409C-BE32-E72D297353CC}">
              <c16:uniqueId val="{00000010-4F6A-471A-9255-7D9E8EDA84CB}"/>
            </c:ext>
          </c:extLst>
        </c:ser>
        <c:ser>
          <c:idx val="10"/>
          <c:order val="17"/>
          <c:tx>
            <c:strRef>
              <c:f>'MCA - Results - Single-Score'!$P$42</c:f>
              <c:strCache>
                <c:ptCount val="1"/>
              </c:strCache>
            </c:strRef>
          </c:tx>
          <c:spPr>
            <a:solidFill>
              <a:schemeClr val="accent1">
                <a:shade val="8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'MCA - Results - Single-Score'!$P$44:$P$53</c:f>
            </c:numRef>
          </c:val>
          <c:extLst>
            <c:ext xmlns:c16="http://schemas.microsoft.com/office/drawing/2014/chart" uri="{C3380CC4-5D6E-409C-BE32-E72D297353CC}">
              <c16:uniqueId val="{00000011-4F6A-471A-9255-7D9E8EDA84CB}"/>
            </c:ext>
          </c:extLst>
        </c:ser>
        <c:dLbls>
          <c:showLegendKey val="0"/>
          <c:showVal val="1"/>
          <c:showCatName val="0"/>
          <c:showSerName val="0"/>
          <c:showPercent val="0"/>
          <c:showBubbleSize val="0"/>
        </c:dLbls>
        <c:gapWidth val="150"/>
        <c:overlap val="100"/>
        <c:axId val="1001568904"/>
        <c:axId val="979504488"/>
      </c:barChart>
      <c:catAx>
        <c:axId val="1001568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79504488"/>
        <c:crosses val="autoZero"/>
        <c:auto val="1"/>
        <c:lblAlgn val="ctr"/>
        <c:lblOffset val="100"/>
        <c:noMultiLvlLbl val="0"/>
      </c:catAx>
      <c:valAx>
        <c:axId val="9795044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01568904"/>
        <c:crosses val="autoZero"/>
        <c:crossBetween val="between"/>
      </c:valAx>
      <c:spPr>
        <a:noFill/>
        <a:ln>
          <a:noFill/>
        </a:ln>
        <a:effectLst/>
      </c:spPr>
    </c:plotArea>
    <c:legend>
      <c:legendPos val="b"/>
      <c:layout>
        <c:manualLayout>
          <c:xMode val="edge"/>
          <c:yMode val="edge"/>
          <c:x val="0.18921794713289497"/>
          <c:y val="0.92136912942189675"/>
          <c:w val="0.54048805575634362"/>
          <c:h val="4.275004321863887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19050</xdr:rowOff>
    </xdr:from>
    <xdr:to>
      <xdr:col>17</xdr:col>
      <xdr:colOff>0</xdr:colOff>
      <xdr:row>36</xdr:row>
      <xdr:rowOff>25964</xdr:rowOff>
    </xdr:to>
    <xdr:sp macro="" textlink="">
      <xdr:nvSpPr>
        <xdr:cNvPr id="298" name="Rectangle 1">
          <a:extLst>
            <a:ext uri="{FF2B5EF4-FFF2-40B4-BE49-F238E27FC236}">
              <a16:creationId xmlns:a16="http://schemas.microsoft.com/office/drawing/2014/main" id="{83E08DC7-C084-481A-A140-C26984D15ED0}"/>
            </a:ext>
          </a:extLst>
        </xdr:cNvPr>
        <xdr:cNvSpPr/>
      </xdr:nvSpPr>
      <xdr:spPr>
        <a:xfrm>
          <a:off x="295835" y="2627779"/>
          <a:ext cx="10022541" cy="1076456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0" tIns="180000" rIns="360000" bIns="360000" rtlCol="0" anchor="t"/>
        <a:lstStyle/>
        <a:p>
          <a:pPr>
            <a:spcAft>
              <a:spcPts val="600"/>
            </a:spcAft>
          </a:pPr>
          <a:r>
            <a:rPr lang="en-AU" sz="1400" b="1" i="0">
              <a:solidFill>
                <a:srgbClr val="7B5D99"/>
              </a:solidFill>
              <a:effectLst/>
              <a:latin typeface="Arial" panose="020B0604020202020204" pitchFamily="34" charset="0"/>
              <a:ea typeface="+mn-ea"/>
              <a:cs typeface="Arial" panose="020B0604020202020204" pitchFamily="34" charset="0"/>
            </a:rPr>
            <a:t>Introduction</a:t>
          </a:r>
          <a:r>
            <a:rPr lang="en-AU" sz="1200" b="1" i="0">
              <a:solidFill>
                <a:srgbClr val="002060"/>
              </a:solidFill>
              <a:effectLst/>
              <a:latin typeface="+mn-lt"/>
              <a:ea typeface="+mn-ea"/>
              <a:cs typeface="+mn-cs"/>
            </a:rPr>
            <a:t> </a:t>
          </a:r>
        </a:p>
        <a:p>
          <a:pPr>
            <a:lnSpc>
              <a:spcPts val="1300"/>
            </a:lnSpc>
          </a:pPr>
          <a:r>
            <a:rPr lang="en-AU" sz="1100" b="0" i="0">
              <a:solidFill>
                <a:sysClr val="windowText" lastClr="000000"/>
              </a:solidFill>
              <a:effectLst/>
              <a:latin typeface="Arial" panose="020B0604020202020204" pitchFamily="34" charset="0"/>
              <a:ea typeface="+mn-ea"/>
              <a:cs typeface="Arial" panose="020B0604020202020204" pitchFamily="34" charset="0"/>
            </a:rPr>
            <a:t>The purpose of this multi-criteria analysis (MCA) tool</a:t>
          </a:r>
          <a:r>
            <a:rPr lang="en-AU" sz="1100" b="0" i="0" baseline="0">
              <a:solidFill>
                <a:sysClr val="windowText" lastClr="000000"/>
              </a:solidFill>
              <a:effectLst/>
              <a:latin typeface="Arial" panose="020B0604020202020204" pitchFamily="34" charset="0"/>
              <a:ea typeface="+mn-ea"/>
              <a:cs typeface="Arial" panose="020B0604020202020204" pitchFamily="34" charset="0"/>
            </a:rPr>
            <a:t> and associated Decarbonisation Decision-Making Guidance (The Guide) </a:t>
          </a:r>
          <a:r>
            <a:rPr lang="en-AU" sz="1100" b="0" i="0">
              <a:solidFill>
                <a:sysClr val="windowText" lastClr="000000"/>
              </a:solidFill>
              <a:effectLst/>
              <a:latin typeface="Arial" panose="020B0604020202020204" pitchFamily="34" charset="0"/>
              <a:ea typeface="+mn-ea"/>
              <a:cs typeface="Arial" panose="020B0604020202020204" pitchFamily="34" charset="0"/>
            </a:rPr>
            <a:t>is to assist agencies and practitioners in the strategic prioritisation of emission reduction interventions. It provides a systematic approach for assessing and prioritising interventions, facilitating an informed and evidence-based decision-making process that will help agencies meet their carbon reduction targets and other decarbonisation goals. The</a:t>
          </a:r>
          <a:r>
            <a:rPr lang="en-AU" sz="1100" b="0" i="0" baseline="0">
              <a:solidFill>
                <a:sysClr val="windowText" lastClr="000000"/>
              </a:solidFill>
              <a:effectLst/>
              <a:latin typeface="Arial" panose="020B0604020202020204" pitchFamily="34" charset="0"/>
              <a:ea typeface="+mn-ea"/>
              <a:cs typeface="Arial" panose="020B0604020202020204" pitchFamily="34" charset="0"/>
            </a:rPr>
            <a:t> Guide should be used as a reference while completing this tool. </a:t>
          </a:r>
          <a:endParaRPr lang="en-AU" sz="1100" b="0" i="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600"/>
            </a:spcAft>
            <a:buClrTx/>
            <a:buSzTx/>
            <a:buFontTx/>
            <a:buNone/>
            <a:tabLst/>
            <a:defRPr/>
          </a:pPr>
          <a:endParaRPr lang="en-AU" sz="1100" b="0"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400" b="1" i="0" noProof="0">
              <a:solidFill>
                <a:srgbClr val="7B5D99"/>
              </a:solidFill>
              <a:effectLst/>
              <a:latin typeface="Arial" panose="020B0604020202020204" pitchFamily="34" charset="0"/>
              <a:ea typeface="+mn-ea"/>
              <a:cs typeface="Arial" panose="020B0604020202020204" pitchFamily="34" charset="0"/>
            </a:rPr>
            <a:t>How this tool fits within transport agency decision-making</a:t>
          </a:r>
        </a:p>
        <a:p>
          <a:pPr marL="0" marR="0" lvl="0" indent="0" defTabSz="914400" eaLnBrk="1" fontAlgn="auto" latinLnBrk="0" hangingPunct="1">
            <a:lnSpc>
              <a:spcPct val="100000"/>
            </a:lnSpc>
            <a:spcBef>
              <a:spcPts val="0"/>
            </a:spcBef>
            <a:spcAft>
              <a:spcPts val="0"/>
            </a:spcAft>
            <a:buClrTx/>
            <a:buSzTx/>
            <a:buFontTx/>
            <a:buNone/>
            <a:tabLst/>
            <a:defRPr/>
          </a:pPr>
          <a:endParaRPr lang="en-AU" sz="200" b="1" i="0" noProof="0">
            <a:solidFill>
              <a:schemeClr val="accent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Guide and this MCA tool is designed to work alongside, not replace, established decision-making processes such as Business Cases or Cost-Benefit Analysis (CBA). The primary role is to support agencies in strategically assessing emission reduction interventions, guiding them to prioritise the most impactful, cost-effective, and technologically viable options. This approach ensures that agency resources are allocated to actions most conducive to achieving carbon reduction goals. While the Guide provides a structured approach, it is not prescriptive. Recognising that each agency operates within its own unique context, the Guide and MCA Tool offers adaptability to accommodate specific circumstances and objectives.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This guide also provides practical advice to integrate decarbonisation more effectively into wider agency decision-making and assessment. It outlines methods that can assist in embedding carbon reduction into project specific analysis (such as options assessment in business cases), ensuring environmental considerations are weighed alongside other transport agency objectives.</a:t>
          </a: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baseline="0">
            <a:solidFill>
              <a:sysClr val="windowText" lastClr="00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400" b="1" i="0">
              <a:solidFill>
                <a:srgbClr val="7B5D99"/>
              </a:solidFill>
              <a:effectLst/>
              <a:latin typeface="Arial" panose="020B0604020202020204" pitchFamily="34" charset="0"/>
              <a:ea typeface="+mn-ea"/>
              <a:cs typeface="Arial" panose="020B0604020202020204" pitchFamily="34" charset="0"/>
            </a:rPr>
            <a:t>Decarbonisation decision-making framework overview</a:t>
          </a:r>
        </a:p>
        <a:p>
          <a:pPr marL="0" marR="0" lvl="0" indent="0" defTabSz="914400" eaLnBrk="1" fontAlgn="auto" latinLnBrk="0" hangingPunct="1">
            <a:lnSpc>
              <a:spcPct val="100000"/>
            </a:lnSpc>
            <a:spcBef>
              <a:spcPts val="0"/>
            </a:spcBef>
            <a:spcAft>
              <a:spcPts val="0"/>
            </a:spcAft>
            <a:buClrTx/>
            <a:buSzTx/>
            <a:buFontTx/>
            <a:buNone/>
            <a:tabLst/>
            <a:defRPr/>
          </a:pPr>
          <a:r>
            <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The figure below summarises the decarbonisation decision-making framework (the framework) to support Austroads members assess and prioritise emission reduction interventions. This tool support the implementation of the framework. </a:t>
          </a:r>
        </a:p>
        <a:p>
          <a:endPar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endPar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endParaRPr>
        </a:p>
        <a:p>
          <a:r>
            <a:rPr kumimoji="0" lang="en-AU"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The procedures and recommendations within this Guide, along with the MCA tool, are aligned with the Infrastructure Australia Guide to Multi-Criteria Analysis – Technical Guide of the Assessment Framework. </a:t>
          </a:r>
        </a:p>
      </xdr:txBody>
    </xdr:sp>
    <xdr:clientData/>
  </xdr:twoCellAnchor>
  <xdr:twoCellAnchor editAs="oneCell">
    <xdr:from>
      <xdr:col>1</xdr:col>
      <xdr:colOff>220981</xdr:colOff>
      <xdr:row>0</xdr:row>
      <xdr:rowOff>493395</xdr:rowOff>
    </xdr:from>
    <xdr:to>
      <xdr:col>2</xdr:col>
      <xdr:colOff>189524</xdr:colOff>
      <xdr:row>2</xdr:row>
      <xdr:rowOff>281940</xdr:rowOff>
    </xdr:to>
    <xdr:pic>
      <xdr:nvPicPr>
        <xdr:cNvPr id="140" name="Picture 3">
          <a:extLst>
            <a:ext uri="{FF2B5EF4-FFF2-40B4-BE49-F238E27FC236}">
              <a16:creationId xmlns:a16="http://schemas.microsoft.com/office/drawing/2014/main" id="{620AED7A-31A2-4039-AD15-3BEF83527E39}"/>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516256" y="674370"/>
          <a:ext cx="875323" cy="828675"/>
        </a:xfrm>
        <a:prstGeom prst="rect">
          <a:avLst/>
        </a:prstGeom>
      </xdr:spPr>
    </xdr:pic>
    <xdr:clientData/>
  </xdr:twoCellAnchor>
  <xdr:twoCellAnchor editAs="oneCell">
    <xdr:from>
      <xdr:col>1</xdr:col>
      <xdr:colOff>388620</xdr:colOff>
      <xdr:row>27</xdr:row>
      <xdr:rowOff>140970</xdr:rowOff>
    </xdr:from>
    <xdr:to>
      <xdr:col>12</xdr:col>
      <xdr:colOff>92129</xdr:colOff>
      <xdr:row>34</xdr:row>
      <xdr:rowOff>129540</xdr:rowOff>
    </xdr:to>
    <xdr:pic>
      <xdr:nvPicPr>
        <xdr:cNvPr id="7" name="Picture 1">
          <a:extLst>
            <a:ext uri="{FF2B5EF4-FFF2-40B4-BE49-F238E27FC236}">
              <a16:creationId xmlns:a16="http://schemas.microsoft.com/office/drawing/2014/main" id="{641F01F3-B933-541B-D41D-F63898BC392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3420" y="5865495"/>
          <a:ext cx="6965369" cy="124968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120016</xdr:colOff>
      <xdr:row>0</xdr:row>
      <xdr:rowOff>72390</xdr:rowOff>
    </xdr:from>
    <xdr:ext cx="714620" cy="706755"/>
    <xdr:pic>
      <xdr:nvPicPr>
        <xdr:cNvPr id="15" name="Picture 3">
          <a:extLst>
            <a:ext uri="{FF2B5EF4-FFF2-40B4-BE49-F238E27FC236}">
              <a16:creationId xmlns:a16="http://schemas.microsoft.com/office/drawing/2014/main" id="{C5D4541B-04EF-4328-AD96-EE63F4F1F77F}"/>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121921" y="72390"/>
          <a:ext cx="714620" cy="710565"/>
        </a:xfrm>
        <a:prstGeom prst="rect">
          <a:avLst/>
        </a:prstGeom>
      </xdr:spPr>
    </xdr:pic>
    <xdr:clientData/>
  </xdr:oneCellAnchor>
  <xdr:twoCellAnchor>
    <xdr:from>
      <xdr:col>0</xdr:col>
      <xdr:colOff>168142</xdr:colOff>
      <xdr:row>25</xdr:row>
      <xdr:rowOff>0</xdr:rowOff>
    </xdr:from>
    <xdr:to>
      <xdr:col>0</xdr:col>
      <xdr:colOff>844305</xdr:colOff>
      <xdr:row>25</xdr:row>
      <xdr:rowOff>0</xdr:rowOff>
    </xdr:to>
    <xdr:sp macro="" textlink="">
      <xdr:nvSpPr>
        <xdr:cNvPr id="3" name="Arrow: Pentagon 2">
          <a:extLst>
            <a:ext uri="{FF2B5EF4-FFF2-40B4-BE49-F238E27FC236}">
              <a16:creationId xmlns:a16="http://schemas.microsoft.com/office/drawing/2014/main" id="{CBC3DBC5-37C0-40B2-B9CE-7F1B0C356AF0}"/>
            </a:ext>
          </a:extLst>
        </xdr:cNvPr>
        <xdr:cNvSpPr/>
      </xdr:nvSpPr>
      <xdr:spPr>
        <a:xfrm flipH="1">
          <a:off x="171952" y="4212782"/>
          <a:ext cx="674258" cy="235772"/>
        </a:xfrm>
        <a:prstGeom prst="homePlate">
          <a:avLst/>
        </a:prstGeom>
        <a:solidFill>
          <a:srgbClr val="6A556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120016</xdr:colOff>
      <xdr:row>0</xdr:row>
      <xdr:rowOff>72390</xdr:rowOff>
    </xdr:from>
    <xdr:ext cx="714620" cy="706755"/>
    <xdr:pic>
      <xdr:nvPicPr>
        <xdr:cNvPr id="2" name="Picture 3">
          <a:extLst>
            <a:ext uri="{FF2B5EF4-FFF2-40B4-BE49-F238E27FC236}">
              <a16:creationId xmlns:a16="http://schemas.microsoft.com/office/drawing/2014/main" id="{6350D50E-2303-4A3B-86F0-C99B254C5DB2}"/>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120016" y="72390"/>
          <a:ext cx="714620" cy="706755"/>
        </a:xfrm>
        <a:prstGeom prst="rect">
          <a:avLst/>
        </a:prstGeom>
      </xdr:spPr>
    </xdr:pic>
    <xdr:clientData/>
  </xdr:oneCellAnchor>
  <xdr:twoCellAnchor>
    <xdr:from>
      <xdr:col>0</xdr:col>
      <xdr:colOff>168142</xdr:colOff>
      <xdr:row>59</xdr:row>
      <xdr:rowOff>10352</xdr:rowOff>
    </xdr:from>
    <xdr:to>
      <xdr:col>0</xdr:col>
      <xdr:colOff>844305</xdr:colOff>
      <xdr:row>60</xdr:row>
      <xdr:rowOff>23239</xdr:rowOff>
    </xdr:to>
    <xdr:sp macro="" textlink="">
      <xdr:nvSpPr>
        <xdr:cNvPr id="3" name="Arrow: Pentagon 2">
          <a:extLst>
            <a:ext uri="{FF2B5EF4-FFF2-40B4-BE49-F238E27FC236}">
              <a16:creationId xmlns:a16="http://schemas.microsoft.com/office/drawing/2014/main" id="{1AE3A539-2ED9-430B-9B86-72CC40109F55}"/>
            </a:ext>
          </a:extLst>
        </xdr:cNvPr>
        <xdr:cNvSpPr/>
      </xdr:nvSpPr>
      <xdr:spPr>
        <a:xfrm flipH="1">
          <a:off x="168142" y="10861232"/>
          <a:ext cx="676163" cy="195767"/>
        </a:xfrm>
        <a:prstGeom prst="homePlate">
          <a:avLst/>
        </a:prstGeom>
        <a:solidFill>
          <a:srgbClr val="6A556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120016</xdr:colOff>
      <xdr:row>0</xdr:row>
      <xdr:rowOff>72390</xdr:rowOff>
    </xdr:from>
    <xdr:to>
      <xdr:col>0</xdr:col>
      <xdr:colOff>834636</xdr:colOff>
      <xdr:row>0</xdr:row>
      <xdr:rowOff>782955</xdr:rowOff>
    </xdr:to>
    <xdr:pic>
      <xdr:nvPicPr>
        <xdr:cNvPr id="2" name="Picture 4">
          <a:extLst>
            <a:ext uri="{FF2B5EF4-FFF2-40B4-BE49-F238E27FC236}">
              <a16:creationId xmlns:a16="http://schemas.microsoft.com/office/drawing/2014/main" id="{E7D74452-D3C0-4607-ACC4-B1EB908C80DA}"/>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120016" y="72390"/>
          <a:ext cx="714620" cy="706755"/>
        </a:xfrm>
        <a:prstGeom prst="rect">
          <a:avLst/>
        </a:prstGeom>
      </xdr:spPr>
    </xdr:pic>
    <xdr:clientData/>
  </xdr:twoCellAnchor>
  <xdr:twoCellAnchor>
    <xdr:from>
      <xdr:col>0</xdr:col>
      <xdr:colOff>168142</xdr:colOff>
      <xdr:row>31</xdr:row>
      <xdr:rowOff>10352</xdr:rowOff>
    </xdr:from>
    <xdr:to>
      <xdr:col>0</xdr:col>
      <xdr:colOff>844305</xdr:colOff>
      <xdr:row>32</xdr:row>
      <xdr:rowOff>23239</xdr:rowOff>
    </xdr:to>
    <xdr:sp macro="" textlink="">
      <xdr:nvSpPr>
        <xdr:cNvPr id="3" name="Arrow: Pentagon 2">
          <a:extLst>
            <a:ext uri="{FF2B5EF4-FFF2-40B4-BE49-F238E27FC236}">
              <a16:creationId xmlns:a16="http://schemas.microsoft.com/office/drawing/2014/main" id="{F9C82B9B-1AF1-4B15-A80D-5E6CA01711FD}"/>
            </a:ext>
          </a:extLst>
        </xdr:cNvPr>
        <xdr:cNvSpPr/>
      </xdr:nvSpPr>
      <xdr:spPr>
        <a:xfrm flipH="1">
          <a:off x="168142" y="5405312"/>
          <a:ext cx="676163" cy="241487"/>
        </a:xfrm>
        <a:prstGeom prst="homePlate">
          <a:avLst/>
        </a:prstGeom>
        <a:solidFill>
          <a:srgbClr val="6A556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168142</xdr:colOff>
      <xdr:row>34</xdr:row>
      <xdr:rowOff>0</xdr:rowOff>
    </xdr:from>
    <xdr:to>
      <xdr:col>0</xdr:col>
      <xdr:colOff>848115</xdr:colOff>
      <xdr:row>34</xdr:row>
      <xdr:rowOff>0</xdr:rowOff>
    </xdr:to>
    <xdr:sp macro="" textlink="">
      <xdr:nvSpPr>
        <xdr:cNvPr id="4" name="Arrow: Pentagon 3">
          <a:extLst>
            <a:ext uri="{FF2B5EF4-FFF2-40B4-BE49-F238E27FC236}">
              <a16:creationId xmlns:a16="http://schemas.microsoft.com/office/drawing/2014/main" id="{AE3E850B-3DE1-4160-ACC6-4038326D5AD5}"/>
            </a:ext>
          </a:extLst>
        </xdr:cNvPr>
        <xdr:cNvSpPr/>
      </xdr:nvSpPr>
      <xdr:spPr>
        <a:xfrm flipH="1">
          <a:off x="168142" y="13062402"/>
          <a:ext cx="679973" cy="240367"/>
        </a:xfrm>
        <a:prstGeom prst="homePlate">
          <a:avLst/>
        </a:prstGeom>
        <a:solidFill>
          <a:srgbClr val="6A556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120016</xdr:colOff>
      <xdr:row>0</xdr:row>
      <xdr:rowOff>72390</xdr:rowOff>
    </xdr:from>
    <xdr:to>
      <xdr:col>0</xdr:col>
      <xdr:colOff>834636</xdr:colOff>
      <xdr:row>0</xdr:row>
      <xdr:rowOff>782955</xdr:rowOff>
    </xdr:to>
    <xdr:pic>
      <xdr:nvPicPr>
        <xdr:cNvPr id="11" name="Picture 4">
          <a:extLst>
            <a:ext uri="{FF2B5EF4-FFF2-40B4-BE49-F238E27FC236}">
              <a16:creationId xmlns:a16="http://schemas.microsoft.com/office/drawing/2014/main" id="{903EA558-DF1F-417F-AB55-7FF770942BBB}"/>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121921" y="72390"/>
          <a:ext cx="714620" cy="706755"/>
        </a:xfrm>
        <a:prstGeom prst="rect">
          <a:avLst/>
        </a:prstGeom>
      </xdr:spPr>
    </xdr:pic>
    <xdr:clientData/>
  </xdr:twoCellAnchor>
  <xdr:twoCellAnchor>
    <xdr:from>
      <xdr:col>0</xdr:col>
      <xdr:colOff>168142</xdr:colOff>
      <xdr:row>5</xdr:row>
      <xdr:rowOff>0</xdr:rowOff>
    </xdr:from>
    <xdr:to>
      <xdr:col>0</xdr:col>
      <xdr:colOff>844305</xdr:colOff>
      <xdr:row>5</xdr:row>
      <xdr:rowOff>0</xdr:rowOff>
    </xdr:to>
    <xdr:sp macro="" textlink="">
      <xdr:nvSpPr>
        <xdr:cNvPr id="3" name="Arrow: Pentagon 2">
          <a:extLst>
            <a:ext uri="{FF2B5EF4-FFF2-40B4-BE49-F238E27FC236}">
              <a16:creationId xmlns:a16="http://schemas.microsoft.com/office/drawing/2014/main" id="{D05AD38A-C9A6-90A8-FFD6-86AF4D9E28DF}"/>
            </a:ext>
          </a:extLst>
        </xdr:cNvPr>
        <xdr:cNvSpPr/>
      </xdr:nvSpPr>
      <xdr:spPr>
        <a:xfrm flipH="1">
          <a:off x="168142" y="4234197"/>
          <a:ext cx="676163" cy="242801"/>
        </a:xfrm>
        <a:prstGeom prst="homePlate">
          <a:avLst/>
        </a:prstGeom>
        <a:solidFill>
          <a:srgbClr val="6A556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156882</xdr:colOff>
      <xdr:row>31</xdr:row>
      <xdr:rowOff>0</xdr:rowOff>
    </xdr:from>
    <xdr:to>
      <xdr:col>0</xdr:col>
      <xdr:colOff>833045</xdr:colOff>
      <xdr:row>32</xdr:row>
      <xdr:rowOff>49522</xdr:rowOff>
    </xdr:to>
    <xdr:sp macro="" textlink="">
      <xdr:nvSpPr>
        <xdr:cNvPr id="4" name="Arrow: Pentagon 3">
          <a:extLst>
            <a:ext uri="{FF2B5EF4-FFF2-40B4-BE49-F238E27FC236}">
              <a16:creationId xmlns:a16="http://schemas.microsoft.com/office/drawing/2014/main" id="{D7A22184-8699-4205-BCF0-C5BA6DA25318}"/>
            </a:ext>
          </a:extLst>
        </xdr:cNvPr>
        <xdr:cNvSpPr/>
      </xdr:nvSpPr>
      <xdr:spPr>
        <a:xfrm flipH="1">
          <a:off x="156882" y="9637059"/>
          <a:ext cx="676163" cy="240022"/>
        </a:xfrm>
        <a:prstGeom prst="homePlate">
          <a:avLst/>
        </a:prstGeom>
        <a:solidFill>
          <a:srgbClr val="6A556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120016</xdr:colOff>
      <xdr:row>0</xdr:row>
      <xdr:rowOff>72390</xdr:rowOff>
    </xdr:from>
    <xdr:to>
      <xdr:col>0</xdr:col>
      <xdr:colOff>834636</xdr:colOff>
      <xdr:row>0</xdr:row>
      <xdr:rowOff>779145</xdr:rowOff>
    </xdr:to>
    <xdr:pic>
      <xdr:nvPicPr>
        <xdr:cNvPr id="6" name="Picture 1">
          <a:extLst>
            <a:ext uri="{FF2B5EF4-FFF2-40B4-BE49-F238E27FC236}">
              <a16:creationId xmlns:a16="http://schemas.microsoft.com/office/drawing/2014/main" id="{0BC29E53-EC41-4816-B2A9-014410204BCC}"/>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120016" y="72390"/>
          <a:ext cx="716525" cy="706755"/>
        </a:xfrm>
        <a:prstGeom prst="rect">
          <a:avLst/>
        </a:prstGeom>
      </xdr:spPr>
    </xdr:pic>
    <xdr:clientData/>
  </xdr:twoCellAnchor>
  <xdr:twoCellAnchor>
    <xdr:from>
      <xdr:col>0</xdr:col>
      <xdr:colOff>67235</xdr:colOff>
      <xdr:row>33</xdr:row>
      <xdr:rowOff>11206</xdr:rowOff>
    </xdr:from>
    <xdr:to>
      <xdr:col>0</xdr:col>
      <xdr:colOff>743398</xdr:colOff>
      <xdr:row>34</xdr:row>
      <xdr:rowOff>60728</xdr:rowOff>
    </xdr:to>
    <xdr:sp macro="" textlink="">
      <xdr:nvSpPr>
        <xdr:cNvPr id="3" name="Arrow: Pentagon 2">
          <a:extLst>
            <a:ext uri="{FF2B5EF4-FFF2-40B4-BE49-F238E27FC236}">
              <a16:creationId xmlns:a16="http://schemas.microsoft.com/office/drawing/2014/main" id="{5213415C-4079-4124-B403-D387ECCA3F0B}"/>
            </a:ext>
          </a:extLst>
        </xdr:cNvPr>
        <xdr:cNvSpPr/>
      </xdr:nvSpPr>
      <xdr:spPr>
        <a:xfrm flipH="1">
          <a:off x="67235" y="9300882"/>
          <a:ext cx="676163" cy="240022"/>
        </a:xfrm>
        <a:prstGeom prst="homePlate">
          <a:avLst/>
        </a:prstGeom>
        <a:solidFill>
          <a:srgbClr val="6A556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120016</xdr:colOff>
      <xdr:row>0</xdr:row>
      <xdr:rowOff>72390</xdr:rowOff>
    </xdr:from>
    <xdr:to>
      <xdr:col>0</xdr:col>
      <xdr:colOff>834636</xdr:colOff>
      <xdr:row>0</xdr:row>
      <xdr:rowOff>782955</xdr:rowOff>
    </xdr:to>
    <xdr:pic>
      <xdr:nvPicPr>
        <xdr:cNvPr id="6" name="Picture 5">
          <a:extLst>
            <a:ext uri="{FF2B5EF4-FFF2-40B4-BE49-F238E27FC236}">
              <a16:creationId xmlns:a16="http://schemas.microsoft.com/office/drawing/2014/main" id="{AFC56012-A156-449D-A0D9-AC3B98600953}"/>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121921" y="72390"/>
          <a:ext cx="714620" cy="706755"/>
        </a:xfrm>
        <a:prstGeom prst="rect">
          <a:avLst/>
        </a:prstGeom>
      </xdr:spPr>
    </xdr:pic>
    <xdr:clientData/>
  </xdr:twoCellAnchor>
  <xdr:twoCellAnchor>
    <xdr:from>
      <xdr:col>1</xdr:col>
      <xdr:colOff>91217</xdr:colOff>
      <xdr:row>7</xdr:row>
      <xdr:rowOff>42358</xdr:rowOff>
    </xdr:from>
    <xdr:to>
      <xdr:col>21</xdr:col>
      <xdr:colOff>4718</xdr:colOff>
      <xdr:row>35</xdr:row>
      <xdr:rowOff>105335</xdr:rowOff>
    </xdr:to>
    <xdr:graphicFrame macro="">
      <xdr:nvGraphicFramePr>
        <xdr:cNvPr id="5" name="Chart 4">
          <a:extLst>
            <a:ext uri="{FF2B5EF4-FFF2-40B4-BE49-F238E27FC236}">
              <a16:creationId xmlns:a16="http://schemas.microsoft.com/office/drawing/2014/main" id="{0211C568-8750-D3AF-FB13-7D75CB4682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168088</xdr:colOff>
      <xdr:row>131</xdr:row>
      <xdr:rowOff>22412</xdr:rowOff>
    </xdr:from>
    <xdr:to>
      <xdr:col>0</xdr:col>
      <xdr:colOff>844251</xdr:colOff>
      <xdr:row>132</xdr:row>
      <xdr:rowOff>71934</xdr:rowOff>
    </xdr:to>
    <xdr:sp macro="" textlink="">
      <xdr:nvSpPr>
        <xdr:cNvPr id="2" name="Arrow: Pentagon 1">
          <a:extLst>
            <a:ext uri="{FF2B5EF4-FFF2-40B4-BE49-F238E27FC236}">
              <a16:creationId xmlns:a16="http://schemas.microsoft.com/office/drawing/2014/main" id="{BB1EF75D-41E3-4036-861A-590CEE79CBF0}"/>
            </a:ext>
          </a:extLst>
        </xdr:cNvPr>
        <xdr:cNvSpPr/>
      </xdr:nvSpPr>
      <xdr:spPr>
        <a:xfrm flipH="1">
          <a:off x="168088" y="20708471"/>
          <a:ext cx="676163" cy="240022"/>
        </a:xfrm>
        <a:prstGeom prst="homePlate">
          <a:avLst/>
        </a:prstGeom>
        <a:solidFill>
          <a:srgbClr val="6A556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120016</xdr:colOff>
      <xdr:row>0</xdr:row>
      <xdr:rowOff>72390</xdr:rowOff>
    </xdr:from>
    <xdr:to>
      <xdr:col>0</xdr:col>
      <xdr:colOff>834636</xdr:colOff>
      <xdr:row>0</xdr:row>
      <xdr:rowOff>782955</xdr:rowOff>
    </xdr:to>
    <xdr:pic>
      <xdr:nvPicPr>
        <xdr:cNvPr id="2" name="Picture 1">
          <a:extLst>
            <a:ext uri="{FF2B5EF4-FFF2-40B4-BE49-F238E27FC236}">
              <a16:creationId xmlns:a16="http://schemas.microsoft.com/office/drawing/2014/main" id="{4F3D73E1-8AC3-49D6-AAD0-860B753AD795}"/>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120016" y="72390"/>
          <a:ext cx="714620" cy="710565"/>
        </a:xfrm>
        <a:prstGeom prst="rect">
          <a:avLst/>
        </a:prstGeom>
      </xdr:spPr>
    </xdr:pic>
    <xdr:clientData/>
  </xdr:twoCellAnchor>
  <xdr:twoCellAnchor>
    <xdr:from>
      <xdr:col>0</xdr:col>
      <xdr:colOff>142875</xdr:colOff>
      <xdr:row>98</xdr:row>
      <xdr:rowOff>19050</xdr:rowOff>
    </xdr:from>
    <xdr:to>
      <xdr:col>0</xdr:col>
      <xdr:colOff>819038</xdr:colOff>
      <xdr:row>99</xdr:row>
      <xdr:rowOff>68572</xdr:rowOff>
    </xdr:to>
    <xdr:sp macro="" textlink="">
      <xdr:nvSpPr>
        <xdr:cNvPr id="4" name="Arrow: Pentagon 3">
          <a:extLst>
            <a:ext uri="{FF2B5EF4-FFF2-40B4-BE49-F238E27FC236}">
              <a16:creationId xmlns:a16="http://schemas.microsoft.com/office/drawing/2014/main" id="{B6C96643-0470-4C2B-8BE6-86CFA29934A5}"/>
            </a:ext>
          </a:extLst>
        </xdr:cNvPr>
        <xdr:cNvSpPr/>
      </xdr:nvSpPr>
      <xdr:spPr>
        <a:xfrm flipH="1">
          <a:off x="142875" y="14544675"/>
          <a:ext cx="676163" cy="240022"/>
        </a:xfrm>
        <a:prstGeom prst="homePlate">
          <a:avLst/>
        </a:prstGeom>
        <a:solidFill>
          <a:srgbClr val="6A556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253366</xdr:colOff>
      <xdr:row>0</xdr:row>
      <xdr:rowOff>55245</xdr:rowOff>
    </xdr:from>
    <xdr:to>
      <xdr:col>1</xdr:col>
      <xdr:colOff>360291</xdr:colOff>
      <xdr:row>0</xdr:row>
      <xdr:rowOff>760095</xdr:rowOff>
    </xdr:to>
    <xdr:pic>
      <xdr:nvPicPr>
        <xdr:cNvPr id="2" name="Picture 1">
          <a:extLst>
            <a:ext uri="{FF2B5EF4-FFF2-40B4-BE49-F238E27FC236}">
              <a16:creationId xmlns:a16="http://schemas.microsoft.com/office/drawing/2014/main" id="{A23E16BE-BBF6-464C-9B34-DC26AD749301}"/>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249556" y="59055"/>
          <a:ext cx="724145" cy="7048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3CBE1-A02A-4261-A399-D16AC409B053}">
  <sheetPr>
    <tabColor theme="5" tint="0.39997558519241921"/>
  </sheetPr>
  <dimension ref="A1:R57"/>
  <sheetViews>
    <sheetView showGridLines="0" tabSelected="1" zoomScaleNormal="100" workbookViewId="0">
      <selection activeCell="B40" sqref="B40:G40"/>
    </sheetView>
  </sheetViews>
  <sheetFormatPr defaultColWidth="0" defaultRowHeight="14.4" zeroHeight="1" x14ac:dyDescent="0.3"/>
  <cols>
    <col min="1" max="1" width="4.44140625" customWidth="1"/>
    <col min="2" max="2" width="13.44140625" customWidth="1"/>
    <col min="3" max="3" width="3.5546875" customWidth="1"/>
    <col min="4" max="4" width="15.5546875" customWidth="1"/>
    <col min="5" max="16" width="9.109375" customWidth="1"/>
    <col min="17" max="17" width="8.88671875" customWidth="1"/>
    <col min="18" max="18" width="4.44140625" customWidth="1"/>
    <col min="19" max="16384" width="8.88671875" hidden="1"/>
  </cols>
  <sheetData>
    <row r="1" spans="1:18" ht="23.1" customHeight="1" x14ac:dyDescent="0.3">
      <c r="A1" s="6"/>
      <c r="B1" s="6"/>
      <c r="C1" s="6"/>
      <c r="D1" s="62" t="s">
        <v>0</v>
      </c>
      <c r="E1" s="6"/>
      <c r="F1" s="6"/>
      <c r="G1" s="6"/>
      <c r="H1" s="6"/>
      <c r="I1" s="6"/>
      <c r="J1" s="6"/>
      <c r="K1" s="6"/>
      <c r="L1" s="6"/>
      <c r="M1" s="6"/>
      <c r="N1" s="6"/>
      <c r="O1" s="6"/>
      <c r="P1" s="6"/>
      <c r="Q1" s="6"/>
      <c r="R1" s="6"/>
    </row>
    <row r="2" spans="1:18" ht="43.35" customHeight="1" x14ac:dyDescent="0.3">
      <c r="A2" s="6"/>
      <c r="B2" s="6"/>
      <c r="C2" s="6"/>
      <c r="D2" s="7" t="s">
        <v>191</v>
      </c>
      <c r="E2" s="6"/>
      <c r="F2" s="6"/>
      <c r="G2" s="6"/>
      <c r="H2" s="6"/>
      <c r="I2" s="6"/>
      <c r="J2" s="6"/>
      <c r="K2" s="6"/>
      <c r="L2" s="6"/>
      <c r="M2" s="6"/>
      <c r="N2" s="6"/>
      <c r="O2" s="6"/>
      <c r="P2" s="6"/>
      <c r="Q2" s="6"/>
      <c r="R2" s="6"/>
    </row>
    <row r="3" spans="1:18" ht="43.35" customHeight="1" x14ac:dyDescent="0.3">
      <c r="A3" s="6"/>
      <c r="B3" s="6"/>
      <c r="C3" s="6"/>
      <c r="D3" s="59" t="s">
        <v>1</v>
      </c>
      <c r="E3" s="6"/>
      <c r="F3" s="6"/>
      <c r="G3" s="6"/>
      <c r="H3" s="6"/>
      <c r="I3" s="6"/>
      <c r="J3" s="6"/>
      <c r="K3" s="6"/>
      <c r="L3" s="6"/>
      <c r="M3" s="6"/>
      <c r="N3" s="6"/>
      <c r="O3" s="6"/>
      <c r="P3" s="6"/>
      <c r="Q3" s="6"/>
      <c r="R3" s="6"/>
    </row>
    <row r="4" spans="1:18" ht="5.0999999999999996" customHeight="1" x14ac:dyDescent="0.3">
      <c r="A4" s="2"/>
      <c r="B4" s="2"/>
      <c r="C4" s="2"/>
      <c r="D4" s="3"/>
      <c r="E4" s="2"/>
      <c r="F4" s="2"/>
      <c r="G4" s="2"/>
      <c r="H4" s="2"/>
      <c r="I4" s="2"/>
      <c r="J4" s="2"/>
      <c r="K4" s="2"/>
      <c r="L4" s="2"/>
      <c r="M4" s="2"/>
      <c r="N4" s="2"/>
      <c r="O4" s="2"/>
      <c r="P4" s="2"/>
      <c r="Q4" s="2"/>
      <c r="R4" s="2"/>
    </row>
    <row r="5" spans="1:18" ht="18.600000000000001" customHeight="1" x14ac:dyDescent="0.3">
      <c r="A5" s="4"/>
      <c r="B5" s="4"/>
      <c r="C5" s="4"/>
      <c r="D5" s="4"/>
      <c r="E5" s="4"/>
      <c r="F5" s="4"/>
      <c r="G5" s="4"/>
      <c r="H5" s="4"/>
      <c r="I5" s="4"/>
      <c r="J5" s="4"/>
      <c r="K5" s="4"/>
      <c r="L5" s="4"/>
      <c r="M5" s="4"/>
      <c r="N5" s="4"/>
      <c r="O5" s="4"/>
      <c r="P5" s="4"/>
      <c r="Q5" s="4"/>
      <c r="R5" s="4"/>
    </row>
    <row r="6" spans="1:18" ht="18.600000000000001" customHeight="1" x14ac:dyDescent="0.3">
      <c r="A6" s="4"/>
      <c r="B6" s="4"/>
      <c r="C6" s="4"/>
      <c r="D6" s="4"/>
      <c r="E6" s="4"/>
      <c r="F6" s="4"/>
      <c r="G6" s="4"/>
      <c r="H6" s="4"/>
      <c r="I6" s="4"/>
      <c r="J6" s="4"/>
      <c r="K6" s="4"/>
      <c r="L6" s="4"/>
      <c r="M6" s="4"/>
      <c r="N6" s="4"/>
      <c r="O6" s="4"/>
      <c r="P6" s="4"/>
      <c r="Q6" s="4"/>
      <c r="R6" s="4"/>
    </row>
    <row r="7" spans="1:18" x14ac:dyDescent="0.3">
      <c r="A7" s="4"/>
      <c r="B7" s="5"/>
      <c r="C7" s="4"/>
      <c r="D7" s="4"/>
      <c r="E7" s="4"/>
      <c r="F7" s="4"/>
      <c r="G7" s="4"/>
      <c r="H7" s="4"/>
      <c r="I7" s="4"/>
      <c r="J7" s="4"/>
      <c r="K7" s="4"/>
      <c r="L7" s="4"/>
      <c r="M7" s="4"/>
      <c r="N7" s="4"/>
      <c r="O7" s="4"/>
      <c r="P7" s="4"/>
      <c r="Q7" s="4"/>
      <c r="R7" s="4"/>
    </row>
    <row r="8" spans="1:18" x14ac:dyDescent="0.3">
      <c r="A8" s="4"/>
      <c r="B8" s="5"/>
      <c r="C8" s="4"/>
      <c r="D8" s="4"/>
      <c r="E8" s="4"/>
      <c r="F8" s="4"/>
      <c r="G8" s="4"/>
      <c r="H8" s="4"/>
      <c r="I8" s="4"/>
      <c r="J8" s="4"/>
      <c r="K8" s="4"/>
      <c r="L8" s="4"/>
      <c r="M8" s="4"/>
      <c r="N8" s="4"/>
      <c r="O8" s="4"/>
      <c r="P8" s="4"/>
      <c r="Q8" s="4"/>
      <c r="R8" s="4"/>
    </row>
    <row r="9" spans="1:18" x14ac:dyDescent="0.3">
      <c r="A9" s="4"/>
      <c r="B9" s="5"/>
      <c r="C9" s="4"/>
      <c r="D9" s="4"/>
      <c r="E9" s="4"/>
      <c r="F9" s="4"/>
      <c r="G9" s="4"/>
      <c r="H9" s="4"/>
      <c r="I9" s="4"/>
      <c r="J9" s="4"/>
      <c r="K9" s="4"/>
      <c r="L9" s="4"/>
      <c r="M9" s="4"/>
      <c r="N9" s="4"/>
      <c r="O9" s="4"/>
      <c r="P9" s="4"/>
      <c r="Q9" s="4"/>
      <c r="R9" s="4"/>
    </row>
    <row r="10" spans="1:18" x14ac:dyDescent="0.3">
      <c r="A10" s="4"/>
      <c r="B10" s="5"/>
      <c r="C10" s="4"/>
      <c r="D10" s="4"/>
      <c r="E10" s="4"/>
      <c r="F10" s="4"/>
      <c r="G10" s="4"/>
      <c r="H10" s="4"/>
      <c r="I10" s="4"/>
      <c r="J10" s="4"/>
      <c r="K10" s="4"/>
      <c r="L10" s="4"/>
      <c r="M10" s="4"/>
      <c r="N10" s="4"/>
      <c r="O10" s="4"/>
      <c r="P10" s="4"/>
      <c r="Q10" s="4"/>
      <c r="R10" s="4"/>
    </row>
    <row r="11" spans="1:18" x14ac:dyDescent="0.3">
      <c r="A11" s="4"/>
      <c r="B11" s="4"/>
      <c r="C11" s="4"/>
      <c r="D11" s="4"/>
      <c r="E11" s="4"/>
      <c r="F11" s="4"/>
      <c r="G11" s="4"/>
      <c r="H11" s="4"/>
      <c r="I11" s="4"/>
      <c r="J11" s="4"/>
      <c r="K11" s="4"/>
      <c r="L11" s="4"/>
      <c r="M11" s="4"/>
      <c r="N11" s="4"/>
      <c r="O11" s="4"/>
      <c r="P11" s="4"/>
      <c r="Q11" s="4"/>
      <c r="R11" s="4"/>
    </row>
    <row r="12" spans="1:18" x14ac:dyDescent="0.3">
      <c r="A12" s="4"/>
      <c r="B12" s="4"/>
      <c r="C12" s="4"/>
      <c r="D12" s="4"/>
      <c r="E12" s="4"/>
      <c r="F12" s="4"/>
      <c r="G12" s="4"/>
      <c r="H12" s="4"/>
      <c r="I12" s="4"/>
      <c r="J12" s="4"/>
      <c r="K12" s="4"/>
      <c r="L12" s="4"/>
      <c r="M12" s="4"/>
      <c r="N12" s="4"/>
      <c r="O12" s="4"/>
      <c r="P12" s="4"/>
      <c r="Q12" s="4"/>
      <c r="R12" s="4"/>
    </row>
    <row r="13" spans="1:18" x14ac:dyDescent="0.3">
      <c r="A13" s="4"/>
      <c r="B13" s="4"/>
      <c r="C13" s="4"/>
      <c r="D13" s="4"/>
      <c r="E13" s="4"/>
      <c r="F13" s="4"/>
      <c r="G13" s="4"/>
      <c r="H13" s="4"/>
      <c r="I13" s="4"/>
      <c r="J13" s="4"/>
      <c r="K13" s="4"/>
      <c r="L13" s="4"/>
      <c r="M13" s="4"/>
      <c r="N13" s="4"/>
      <c r="O13" s="4"/>
      <c r="P13" s="4"/>
      <c r="Q13" s="4"/>
      <c r="R13" s="4"/>
    </row>
    <row r="14" spans="1:18" x14ac:dyDescent="0.3">
      <c r="A14" s="4"/>
      <c r="B14" s="4"/>
      <c r="C14" s="4"/>
      <c r="D14" s="4"/>
      <c r="E14" s="4"/>
      <c r="F14" s="4"/>
      <c r="G14" s="4"/>
      <c r="H14" s="4"/>
      <c r="I14" s="4"/>
      <c r="J14" s="4"/>
      <c r="K14" s="4"/>
      <c r="L14" s="4"/>
      <c r="M14" s="4"/>
      <c r="N14" s="4"/>
      <c r="O14" s="4"/>
      <c r="P14" s="4"/>
      <c r="Q14" s="4"/>
      <c r="R14" s="4"/>
    </row>
    <row r="15" spans="1:18" x14ac:dyDescent="0.3">
      <c r="A15" s="4"/>
      <c r="B15" s="4"/>
      <c r="C15" s="4"/>
      <c r="D15" s="4"/>
      <c r="E15" s="4"/>
      <c r="F15" s="4"/>
      <c r="G15" s="4"/>
      <c r="H15" s="4"/>
      <c r="I15" s="4"/>
      <c r="J15" s="4"/>
      <c r="K15" s="4"/>
      <c r="L15" s="4"/>
      <c r="M15" s="4"/>
      <c r="N15" s="4"/>
      <c r="O15" s="4"/>
      <c r="P15" s="4"/>
      <c r="Q15" s="4"/>
      <c r="R15" s="4"/>
    </row>
    <row r="16" spans="1:18" x14ac:dyDescent="0.3">
      <c r="A16" s="4"/>
      <c r="B16" s="4"/>
      <c r="C16" s="4"/>
      <c r="D16" s="4"/>
      <c r="E16" s="4"/>
      <c r="F16" s="4"/>
      <c r="G16" s="4"/>
      <c r="H16" s="4"/>
      <c r="I16" s="4"/>
      <c r="J16" s="4"/>
      <c r="K16" s="4"/>
      <c r="L16" s="4"/>
      <c r="M16" s="4"/>
      <c r="N16" s="4"/>
      <c r="O16" s="4"/>
      <c r="P16" s="4"/>
      <c r="Q16" s="4"/>
      <c r="R16" s="4"/>
    </row>
    <row r="17" spans="1:18" x14ac:dyDescent="0.3">
      <c r="A17" s="4"/>
      <c r="B17" s="4"/>
      <c r="C17" s="4"/>
      <c r="D17" s="4"/>
      <c r="E17" s="4"/>
      <c r="F17" s="4"/>
      <c r="G17" s="4"/>
      <c r="H17" s="4"/>
      <c r="I17" s="4"/>
      <c r="J17" s="4"/>
      <c r="K17" s="4"/>
      <c r="L17" s="4"/>
      <c r="M17" s="4"/>
      <c r="N17" s="4"/>
      <c r="O17" s="4"/>
      <c r="P17" s="4"/>
      <c r="Q17" s="4"/>
      <c r="R17" s="4"/>
    </row>
    <row r="18" spans="1:18" x14ac:dyDescent="0.3">
      <c r="A18" s="4"/>
      <c r="B18" s="4"/>
      <c r="C18" s="4"/>
      <c r="D18" s="4"/>
      <c r="E18" s="4"/>
      <c r="F18" s="4"/>
      <c r="G18" s="4"/>
      <c r="H18" s="4"/>
      <c r="I18" s="4"/>
      <c r="J18" s="4"/>
      <c r="K18" s="4"/>
      <c r="L18" s="4"/>
      <c r="M18" s="4"/>
      <c r="N18" s="4"/>
      <c r="O18" s="4"/>
      <c r="P18" s="4"/>
      <c r="Q18" s="4"/>
      <c r="R18" s="4"/>
    </row>
    <row r="19" spans="1:18" x14ac:dyDescent="0.3">
      <c r="A19" s="4"/>
      <c r="B19" s="4"/>
      <c r="C19" s="4"/>
      <c r="D19" s="4"/>
      <c r="E19" s="4"/>
      <c r="F19" s="4"/>
      <c r="G19" s="4"/>
      <c r="H19" s="4"/>
      <c r="I19" s="4"/>
      <c r="J19" s="4"/>
      <c r="K19" s="4"/>
      <c r="L19" s="4"/>
      <c r="M19" s="4"/>
      <c r="N19" s="4"/>
      <c r="O19" s="4"/>
      <c r="P19" s="4"/>
      <c r="Q19" s="4"/>
      <c r="R19" s="4"/>
    </row>
    <row r="20" spans="1:18" x14ac:dyDescent="0.3">
      <c r="A20" s="4"/>
      <c r="B20" s="4"/>
      <c r="C20" s="4"/>
      <c r="D20" s="4"/>
      <c r="E20" s="4"/>
      <c r="F20" s="4"/>
      <c r="G20" s="4"/>
      <c r="H20" s="4"/>
      <c r="I20" s="4"/>
      <c r="J20" s="4"/>
      <c r="K20" s="4"/>
      <c r="L20" s="4"/>
      <c r="M20" s="4"/>
      <c r="N20" s="4"/>
      <c r="O20" s="4"/>
      <c r="P20" s="4"/>
      <c r="Q20" s="4"/>
      <c r="R20" s="4"/>
    </row>
    <row r="21" spans="1:18" x14ac:dyDescent="0.3">
      <c r="A21" s="4"/>
      <c r="B21" s="4"/>
      <c r="C21" s="4"/>
      <c r="D21" s="4"/>
      <c r="E21" s="4"/>
      <c r="F21" s="4"/>
      <c r="G21" s="4"/>
      <c r="H21" s="4"/>
      <c r="I21" s="4"/>
      <c r="J21" s="4"/>
      <c r="K21" s="4"/>
      <c r="L21" s="4"/>
      <c r="M21" s="4"/>
      <c r="N21" s="4"/>
      <c r="O21" s="4"/>
      <c r="P21" s="4"/>
      <c r="Q21" s="4"/>
      <c r="R21" s="4"/>
    </row>
    <row r="22" spans="1:18" x14ac:dyDescent="0.3">
      <c r="A22" s="4"/>
      <c r="B22" s="4"/>
      <c r="C22" s="4"/>
      <c r="D22" s="4"/>
      <c r="E22" s="4"/>
      <c r="F22" s="4"/>
      <c r="G22" s="4"/>
      <c r="H22" s="4"/>
      <c r="I22" s="4"/>
      <c r="J22" s="4"/>
      <c r="K22" s="4"/>
      <c r="L22" s="4"/>
      <c r="M22" s="4"/>
      <c r="N22" s="4"/>
      <c r="O22" s="4"/>
      <c r="P22" s="4"/>
      <c r="Q22" s="4"/>
      <c r="R22" s="4"/>
    </row>
    <row r="23" spans="1:18" x14ac:dyDescent="0.3">
      <c r="A23" s="4"/>
      <c r="B23" s="4"/>
      <c r="C23" s="4"/>
      <c r="D23" s="4"/>
      <c r="E23" s="4"/>
      <c r="F23" s="4"/>
      <c r="G23" s="4"/>
      <c r="H23" s="4"/>
      <c r="I23" s="4"/>
      <c r="J23" s="4"/>
      <c r="K23" s="4"/>
      <c r="L23" s="4"/>
      <c r="M23" s="4"/>
      <c r="N23" s="4"/>
      <c r="O23" s="4"/>
      <c r="P23" s="4"/>
      <c r="Q23" s="4"/>
      <c r="R23" s="4"/>
    </row>
    <row r="24" spans="1:18" x14ac:dyDescent="0.3">
      <c r="A24" s="4"/>
      <c r="B24" s="4"/>
      <c r="C24" s="4"/>
      <c r="D24" s="4"/>
      <c r="E24" s="4"/>
      <c r="F24" s="4"/>
      <c r="G24" s="4"/>
      <c r="H24" s="4"/>
      <c r="I24" s="4"/>
      <c r="J24" s="4"/>
      <c r="K24" s="4"/>
      <c r="L24" s="4"/>
      <c r="M24" s="4"/>
      <c r="N24" s="4"/>
      <c r="O24" s="4"/>
      <c r="P24" s="4"/>
      <c r="Q24" s="4"/>
      <c r="R24" s="4"/>
    </row>
    <row r="25" spans="1:18" x14ac:dyDescent="0.3">
      <c r="A25" s="4"/>
      <c r="B25" s="4"/>
      <c r="C25" s="4"/>
      <c r="D25" s="4"/>
      <c r="E25" s="4"/>
      <c r="F25" s="4"/>
      <c r="G25" s="4"/>
      <c r="H25" s="4"/>
      <c r="I25" s="4"/>
      <c r="J25" s="4"/>
      <c r="K25" s="4"/>
      <c r="L25" s="4"/>
      <c r="M25" s="4"/>
      <c r="N25" s="4"/>
      <c r="O25" s="4"/>
      <c r="P25" s="4"/>
      <c r="Q25" s="4"/>
      <c r="R25" s="4"/>
    </row>
    <row r="26" spans="1:18" x14ac:dyDescent="0.3">
      <c r="A26" s="4"/>
      <c r="B26" s="4"/>
      <c r="C26" s="4"/>
      <c r="D26" s="4"/>
      <c r="E26" s="4"/>
      <c r="F26" s="4"/>
      <c r="G26" s="4"/>
      <c r="H26" s="4"/>
      <c r="I26" s="4"/>
      <c r="J26" s="4"/>
      <c r="K26" s="4"/>
      <c r="L26" s="4"/>
      <c r="M26" s="4"/>
      <c r="N26" s="4"/>
      <c r="O26" s="4"/>
      <c r="P26" s="4"/>
      <c r="Q26" s="4"/>
      <c r="R26" s="4"/>
    </row>
    <row r="27" spans="1:18" x14ac:dyDescent="0.3">
      <c r="A27" s="4"/>
      <c r="B27" s="4"/>
      <c r="C27" s="4"/>
      <c r="D27" s="4"/>
      <c r="E27" s="4"/>
      <c r="F27" s="4"/>
      <c r="G27" s="4"/>
      <c r="H27" s="4"/>
      <c r="I27" s="4"/>
      <c r="J27" s="4"/>
      <c r="K27" s="4"/>
      <c r="L27" s="4"/>
      <c r="M27" s="4"/>
      <c r="N27" s="4"/>
      <c r="O27" s="4"/>
      <c r="P27" s="4"/>
      <c r="Q27" s="4"/>
      <c r="R27" s="4"/>
    </row>
    <row r="28" spans="1:18" x14ac:dyDescent="0.3">
      <c r="A28" s="4"/>
      <c r="B28" s="4"/>
      <c r="C28" s="4"/>
      <c r="D28" s="4"/>
      <c r="E28" s="4"/>
      <c r="F28" s="4"/>
      <c r="G28" s="4"/>
      <c r="H28" s="4"/>
      <c r="I28" s="4"/>
      <c r="J28" s="4"/>
      <c r="K28" s="4"/>
      <c r="L28" s="4"/>
      <c r="M28" s="4"/>
      <c r="N28" s="4"/>
      <c r="O28" s="4"/>
      <c r="P28" s="4"/>
      <c r="Q28" s="4"/>
      <c r="R28" s="4"/>
    </row>
    <row r="29" spans="1:18" x14ac:dyDescent="0.3">
      <c r="A29" s="4"/>
      <c r="B29" s="4"/>
      <c r="C29" s="4"/>
      <c r="D29" s="4"/>
      <c r="E29" s="4"/>
      <c r="F29" s="4"/>
      <c r="G29" s="4"/>
      <c r="H29" s="4"/>
      <c r="I29" s="4"/>
      <c r="J29" s="4"/>
      <c r="K29" s="4"/>
      <c r="L29" s="4"/>
      <c r="M29" s="4"/>
      <c r="N29" s="4"/>
      <c r="O29" s="4"/>
      <c r="P29" s="4"/>
      <c r="Q29" s="4"/>
      <c r="R29" s="4"/>
    </row>
    <row r="30" spans="1:18" x14ac:dyDescent="0.3">
      <c r="A30" s="4"/>
      <c r="B30" s="4"/>
      <c r="C30" s="4"/>
      <c r="D30" s="4"/>
      <c r="E30" s="4"/>
      <c r="F30" s="4"/>
      <c r="G30" s="4"/>
      <c r="H30" s="4"/>
      <c r="I30" s="4"/>
      <c r="J30" s="4"/>
      <c r="K30" s="4"/>
      <c r="L30" s="4"/>
      <c r="M30" s="4"/>
      <c r="N30" s="4"/>
      <c r="O30" s="4"/>
      <c r="P30" s="4"/>
      <c r="Q30" s="4"/>
      <c r="R30" s="4"/>
    </row>
    <row r="31" spans="1:18" x14ac:dyDescent="0.3">
      <c r="A31" s="4"/>
      <c r="B31" s="4"/>
      <c r="C31" s="4"/>
      <c r="D31" s="4"/>
      <c r="E31" s="4"/>
      <c r="F31" s="4"/>
      <c r="G31" s="4"/>
      <c r="H31" s="4"/>
      <c r="I31" s="4"/>
      <c r="J31" s="4"/>
      <c r="K31" s="4"/>
      <c r="L31" s="4"/>
      <c r="M31" s="4"/>
      <c r="N31" s="4"/>
      <c r="O31" s="4"/>
      <c r="P31" s="4"/>
      <c r="Q31" s="4"/>
      <c r="R31" s="4"/>
    </row>
    <row r="32" spans="1:18" x14ac:dyDescent="0.3">
      <c r="A32" s="4"/>
      <c r="B32" s="4"/>
      <c r="C32" s="4"/>
      <c r="D32" s="4"/>
      <c r="E32" s="4"/>
      <c r="F32" s="4"/>
      <c r="G32" s="4"/>
      <c r="H32" s="4"/>
      <c r="I32" s="4"/>
      <c r="J32" s="4"/>
      <c r="K32" s="4"/>
      <c r="L32" s="4"/>
      <c r="M32" s="4"/>
      <c r="N32" s="4"/>
      <c r="O32" s="4"/>
      <c r="P32" s="4"/>
      <c r="Q32" s="4"/>
      <c r="R32" s="4"/>
    </row>
    <row r="33" spans="1:18" x14ac:dyDescent="0.3">
      <c r="A33" s="4"/>
      <c r="B33" s="4"/>
      <c r="C33" s="4"/>
      <c r="D33" s="4"/>
      <c r="E33" s="4"/>
      <c r="F33" s="4"/>
      <c r="G33" s="4"/>
      <c r="H33" s="4"/>
      <c r="I33" s="4"/>
      <c r="J33" s="4"/>
      <c r="K33" s="4"/>
      <c r="L33" s="4"/>
      <c r="M33" s="4"/>
      <c r="N33" s="4"/>
      <c r="O33" s="4"/>
      <c r="P33" s="4"/>
      <c r="Q33" s="4"/>
      <c r="R33" s="4"/>
    </row>
    <row r="34" spans="1:18" x14ac:dyDescent="0.3">
      <c r="A34" s="4"/>
      <c r="B34" s="4"/>
      <c r="C34" s="4"/>
      <c r="D34" s="4"/>
      <c r="E34" s="4"/>
      <c r="F34" s="4"/>
      <c r="G34" s="4"/>
      <c r="H34" s="4"/>
      <c r="I34" s="4"/>
      <c r="J34" s="4"/>
      <c r="K34" s="4"/>
      <c r="L34" s="4"/>
      <c r="M34" s="4"/>
      <c r="N34" s="4"/>
      <c r="O34" s="4"/>
      <c r="P34" s="4"/>
      <c r="Q34" s="4"/>
      <c r="R34" s="4"/>
    </row>
    <row r="35" spans="1:18" x14ac:dyDescent="0.3">
      <c r="A35" s="4"/>
      <c r="B35" s="4"/>
      <c r="C35" s="4"/>
      <c r="D35" s="4"/>
      <c r="E35" s="4"/>
      <c r="F35" s="4"/>
      <c r="G35" s="4"/>
      <c r="H35" s="4"/>
      <c r="I35" s="4"/>
      <c r="J35" s="4"/>
      <c r="K35" s="4"/>
      <c r="L35" s="4"/>
      <c r="M35" s="4"/>
      <c r="N35" s="4"/>
      <c r="O35" s="4"/>
      <c r="P35" s="4"/>
      <c r="Q35" s="4"/>
      <c r="R35" s="4"/>
    </row>
    <row r="36" spans="1:18" x14ac:dyDescent="0.3">
      <c r="A36" s="4"/>
      <c r="B36" s="4"/>
      <c r="C36" s="4"/>
      <c r="D36" s="4"/>
      <c r="E36" s="4"/>
      <c r="F36" s="4"/>
      <c r="G36" s="4"/>
      <c r="H36" s="4"/>
      <c r="I36" s="4"/>
      <c r="J36" s="4"/>
      <c r="K36" s="4"/>
      <c r="L36" s="4"/>
      <c r="M36" s="4"/>
      <c r="N36" s="4"/>
      <c r="O36" s="4"/>
      <c r="P36" s="4"/>
      <c r="Q36" s="4"/>
      <c r="R36" s="4"/>
    </row>
    <row r="37" spans="1:18" x14ac:dyDescent="0.3">
      <c r="A37" s="4"/>
      <c r="B37" s="4"/>
      <c r="C37" s="4"/>
      <c r="D37" s="4"/>
      <c r="E37" s="4"/>
      <c r="F37" s="4"/>
      <c r="G37" s="4"/>
      <c r="H37" s="4"/>
      <c r="I37" s="4"/>
      <c r="J37" s="4"/>
      <c r="K37" s="4"/>
      <c r="L37" s="4"/>
      <c r="M37" s="4"/>
      <c r="N37" s="4"/>
      <c r="O37" s="4"/>
      <c r="P37" s="4"/>
      <c r="Q37" s="4"/>
      <c r="R37" s="4"/>
    </row>
    <row r="38" spans="1:18" x14ac:dyDescent="0.3">
      <c r="A38" s="284"/>
      <c r="B38" s="284"/>
      <c r="C38" s="284"/>
      <c r="D38" s="284"/>
      <c r="E38" s="284"/>
      <c r="F38" s="284"/>
      <c r="G38" s="284"/>
      <c r="H38" s="4"/>
      <c r="I38" s="4"/>
      <c r="J38" s="4"/>
      <c r="K38" s="4"/>
      <c r="L38" s="4"/>
      <c r="M38" s="4"/>
      <c r="N38" s="4"/>
      <c r="O38" s="4"/>
      <c r="P38" s="4"/>
      <c r="Q38" s="4"/>
      <c r="R38" s="4"/>
    </row>
    <row r="39" spans="1:18" x14ac:dyDescent="0.3">
      <c r="A39" s="4"/>
      <c r="B39" s="86"/>
      <c r="C39" s="87"/>
      <c r="D39" s="87"/>
      <c r="E39" s="87"/>
      <c r="F39" s="87"/>
      <c r="G39" s="88"/>
      <c r="H39" s="4"/>
      <c r="I39" s="4"/>
      <c r="J39" s="4"/>
      <c r="K39" s="4"/>
      <c r="L39" s="4"/>
      <c r="M39" s="4"/>
      <c r="N39" s="4"/>
      <c r="O39" s="4"/>
      <c r="P39" s="4"/>
      <c r="Q39" s="4"/>
      <c r="R39" s="4"/>
    </row>
    <row r="40" spans="1:18" x14ac:dyDescent="0.3">
      <c r="A40" s="4"/>
      <c r="B40" s="285" t="s">
        <v>307</v>
      </c>
      <c r="C40" s="286"/>
      <c r="D40" s="286"/>
      <c r="E40" s="286"/>
      <c r="F40" s="286"/>
      <c r="G40" s="287"/>
      <c r="H40" s="4"/>
      <c r="I40" s="4"/>
      <c r="J40" s="4"/>
      <c r="K40" s="4"/>
      <c r="L40" s="4"/>
      <c r="M40" s="4"/>
      <c r="N40" s="4"/>
      <c r="O40" s="4"/>
      <c r="P40" s="4"/>
      <c r="Q40" s="4"/>
      <c r="R40" s="4"/>
    </row>
    <row r="41" spans="1:18" ht="15.6" customHeight="1" x14ac:dyDescent="0.3">
      <c r="A41" s="4"/>
      <c r="B41" s="283" t="s">
        <v>305</v>
      </c>
      <c r="C41" s="217" t="s">
        <v>306</v>
      </c>
      <c r="D41" s="218"/>
      <c r="E41" s="218"/>
      <c r="F41" s="218"/>
      <c r="G41" s="219"/>
      <c r="H41" s="4"/>
      <c r="I41" s="4"/>
      <c r="J41" s="4"/>
      <c r="K41" s="4"/>
      <c r="L41" s="4"/>
      <c r="M41" s="4"/>
      <c r="N41" s="4"/>
      <c r="O41" s="4"/>
      <c r="P41" s="4"/>
      <c r="Q41" s="4"/>
      <c r="R41" s="4"/>
    </row>
    <row r="42" spans="1:18" ht="15.6" customHeight="1" x14ac:dyDescent="0.3">
      <c r="A42" s="4"/>
      <c r="B42" s="120" t="s">
        <v>215</v>
      </c>
      <c r="C42" s="217" t="s">
        <v>216</v>
      </c>
      <c r="D42" s="218"/>
      <c r="E42" s="218"/>
      <c r="F42" s="218"/>
      <c r="G42" s="219"/>
      <c r="H42" s="4"/>
      <c r="I42" s="4"/>
      <c r="J42" s="4"/>
      <c r="K42" s="4"/>
      <c r="L42" s="4"/>
      <c r="M42" s="4"/>
      <c r="N42" s="4"/>
      <c r="O42" s="4"/>
      <c r="P42" s="4"/>
      <c r="Q42" s="4"/>
      <c r="R42" s="4"/>
    </row>
    <row r="43" spans="1:18" x14ac:dyDescent="0.3">
      <c r="A43" s="4"/>
      <c r="B43" s="118" t="s">
        <v>2</v>
      </c>
      <c r="C43" s="211">
        <v>2</v>
      </c>
      <c r="D43" s="211"/>
      <c r="E43" s="211"/>
      <c r="F43" s="211"/>
      <c r="G43" s="211"/>
      <c r="H43" s="4"/>
      <c r="I43" s="4"/>
      <c r="J43" s="4"/>
      <c r="K43" s="4"/>
      <c r="L43" s="4"/>
      <c r="M43" s="4"/>
      <c r="N43" s="4"/>
      <c r="O43" s="4"/>
      <c r="P43" s="4"/>
      <c r="Q43" s="4"/>
      <c r="R43" s="4"/>
    </row>
    <row r="44" spans="1:18" x14ac:dyDescent="0.3">
      <c r="A44" s="4"/>
      <c r="B44" s="118" t="s">
        <v>209</v>
      </c>
      <c r="C44" s="212">
        <v>45446</v>
      </c>
      <c r="D44" s="212"/>
      <c r="E44" s="212"/>
      <c r="F44" s="212"/>
      <c r="G44" s="212"/>
      <c r="H44" s="4"/>
      <c r="I44" s="4"/>
      <c r="J44" s="4"/>
      <c r="K44" s="4"/>
      <c r="L44" s="4"/>
      <c r="M44" s="4"/>
      <c r="N44" s="4"/>
      <c r="O44" s="4"/>
      <c r="P44" s="4"/>
      <c r="Q44" s="4"/>
      <c r="R44" s="4"/>
    </row>
    <row r="45" spans="1:18" x14ac:dyDescent="0.3">
      <c r="A45" s="4"/>
      <c r="B45" s="118" t="s">
        <v>198</v>
      </c>
      <c r="C45" s="213" t="s">
        <v>199</v>
      </c>
      <c r="D45" s="213"/>
      <c r="E45" s="213"/>
      <c r="F45" s="213"/>
      <c r="G45" s="213"/>
      <c r="H45" s="4"/>
      <c r="I45" s="4"/>
      <c r="J45" s="4"/>
      <c r="K45" s="4"/>
      <c r="L45" s="4"/>
      <c r="M45" s="4"/>
      <c r="N45" s="4"/>
      <c r="O45" s="4"/>
      <c r="P45" s="4"/>
      <c r="Q45" s="4"/>
      <c r="R45" s="4"/>
    </row>
    <row r="46" spans="1:18" x14ac:dyDescent="0.3">
      <c r="A46" s="4"/>
      <c r="B46" s="118" t="s">
        <v>200</v>
      </c>
      <c r="C46" s="214" t="s">
        <v>208</v>
      </c>
      <c r="D46" s="215"/>
      <c r="E46" s="215"/>
      <c r="F46" s="215"/>
      <c r="G46" s="216"/>
      <c r="H46" s="4"/>
      <c r="I46" s="4"/>
      <c r="J46" s="4"/>
      <c r="K46" s="4"/>
      <c r="L46" s="4"/>
      <c r="M46" s="4"/>
      <c r="N46" s="4"/>
      <c r="O46" s="4"/>
      <c r="P46" s="4"/>
      <c r="Q46" s="4"/>
      <c r="R46" s="4"/>
    </row>
    <row r="47" spans="1:18" x14ac:dyDescent="0.3">
      <c r="A47" s="4"/>
      <c r="B47" s="4"/>
      <c r="C47" s="4"/>
      <c r="D47" s="4"/>
      <c r="E47" s="4"/>
      <c r="F47" s="4"/>
      <c r="G47" s="4"/>
      <c r="H47" s="4"/>
      <c r="I47" s="4"/>
      <c r="J47" s="4"/>
      <c r="K47" s="4"/>
      <c r="L47" s="4"/>
      <c r="M47" s="4"/>
      <c r="N47" s="4"/>
      <c r="O47" s="4"/>
      <c r="P47" s="4"/>
      <c r="Q47" s="4"/>
      <c r="R47" s="4"/>
    </row>
    <row r="48" spans="1:18" ht="16.350000000000001" hidden="1" customHeight="1" x14ac:dyDescent="0.3">
      <c r="A48" s="4"/>
      <c r="B48" s="4"/>
      <c r="C48" s="4"/>
      <c r="D48" s="4"/>
      <c r="E48" s="4"/>
      <c r="F48" s="4"/>
      <c r="G48" s="4"/>
      <c r="H48" s="4"/>
      <c r="I48" s="4"/>
      <c r="J48" s="4"/>
      <c r="K48" s="4"/>
      <c r="L48" s="4"/>
      <c r="M48" s="4"/>
      <c r="N48" s="4"/>
      <c r="O48" s="4"/>
      <c r="P48" s="4"/>
      <c r="Q48" s="4"/>
      <c r="R48" s="4"/>
    </row>
    <row r="49" spans="1:18" hidden="1" x14ac:dyDescent="0.3">
      <c r="A49" s="4"/>
      <c r="B49" s="4"/>
      <c r="C49" s="4"/>
      <c r="D49" s="4"/>
      <c r="E49" s="4"/>
      <c r="F49" s="4"/>
      <c r="G49" s="4"/>
      <c r="H49" s="4"/>
      <c r="I49" s="4"/>
      <c r="J49" s="4"/>
      <c r="K49" s="4"/>
      <c r="L49" s="4"/>
      <c r="M49" s="4"/>
      <c r="N49" s="4"/>
      <c r="O49" s="4"/>
      <c r="P49" s="4"/>
      <c r="Q49" s="4"/>
      <c r="R49" s="4"/>
    </row>
    <row r="50" spans="1:18" hidden="1" x14ac:dyDescent="0.3">
      <c r="A50" s="4"/>
      <c r="B50" s="4"/>
      <c r="C50" s="4"/>
      <c r="D50" s="4"/>
      <c r="E50" s="4"/>
      <c r="F50" s="4"/>
      <c r="G50" s="4"/>
      <c r="H50" s="4"/>
      <c r="I50" s="4"/>
      <c r="J50" s="4"/>
      <c r="K50" s="4"/>
      <c r="L50" s="4"/>
      <c r="M50" s="4"/>
      <c r="N50" s="4"/>
      <c r="O50" s="4"/>
      <c r="P50" s="4"/>
      <c r="Q50" s="4"/>
      <c r="R50" s="4"/>
    </row>
    <row r="51" spans="1:18" hidden="1" x14ac:dyDescent="0.3">
      <c r="A51" s="4"/>
      <c r="B51" s="4"/>
      <c r="C51" s="4"/>
      <c r="D51" s="4"/>
      <c r="E51" s="4"/>
      <c r="F51" s="4"/>
      <c r="G51" s="4"/>
      <c r="H51" s="4"/>
      <c r="I51" s="4"/>
      <c r="J51" s="4"/>
      <c r="K51" s="4"/>
      <c r="L51" s="4"/>
      <c r="M51" s="4"/>
      <c r="N51" s="4"/>
      <c r="O51" s="4"/>
      <c r="P51" s="4"/>
      <c r="Q51" s="4"/>
      <c r="R51" s="4"/>
    </row>
    <row r="52" spans="1:18" hidden="1" x14ac:dyDescent="0.3">
      <c r="A52" s="4"/>
      <c r="B52" s="4"/>
      <c r="C52" s="4"/>
      <c r="D52" s="4"/>
      <c r="E52" s="4"/>
      <c r="F52" s="4"/>
      <c r="G52" s="4"/>
      <c r="H52" s="4"/>
      <c r="I52" s="4"/>
      <c r="J52" s="4"/>
      <c r="K52" s="4"/>
      <c r="L52" s="4"/>
      <c r="M52" s="4"/>
      <c r="N52" s="4"/>
      <c r="O52" s="4"/>
      <c r="P52" s="4"/>
      <c r="Q52" s="4"/>
      <c r="R52" s="4"/>
    </row>
    <row r="53" spans="1:18" hidden="1" x14ac:dyDescent="0.3">
      <c r="A53" s="4"/>
      <c r="B53" s="4"/>
      <c r="C53" s="4"/>
      <c r="D53" s="4"/>
      <c r="E53" s="4"/>
      <c r="F53" s="4"/>
      <c r="G53" s="4"/>
      <c r="H53" s="4"/>
      <c r="I53" s="4"/>
      <c r="J53" s="4"/>
      <c r="K53" s="4"/>
      <c r="L53" s="4"/>
      <c r="M53" s="4"/>
      <c r="N53" s="4"/>
      <c r="O53" s="4"/>
      <c r="P53" s="4"/>
      <c r="Q53" s="4"/>
      <c r="R53" s="4"/>
    </row>
    <row r="54" spans="1:18" hidden="1" x14ac:dyDescent="0.3">
      <c r="A54" s="4"/>
      <c r="B54" s="4"/>
      <c r="C54" s="4"/>
      <c r="D54" s="4"/>
      <c r="E54" s="4"/>
      <c r="F54" s="4"/>
      <c r="G54" s="4"/>
      <c r="H54" s="4"/>
      <c r="I54" s="4"/>
      <c r="J54" s="4"/>
      <c r="K54" s="4"/>
      <c r="L54" s="4"/>
      <c r="M54" s="4"/>
      <c r="N54" s="4"/>
      <c r="O54" s="4"/>
      <c r="P54" s="4"/>
      <c r="Q54" s="4"/>
      <c r="R54" s="4"/>
    </row>
    <row r="55" spans="1:18" hidden="1" x14ac:dyDescent="0.3">
      <c r="A55" s="4"/>
      <c r="B55" s="4"/>
      <c r="C55" s="4"/>
      <c r="D55" s="4"/>
      <c r="E55" s="4"/>
      <c r="F55" s="4"/>
      <c r="G55" s="4"/>
      <c r="H55" s="4"/>
      <c r="I55" s="4"/>
      <c r="J55" s="4"/>
      <c r="K55" s="4"/>
      <c r="L55" s="4"/>
      <c r="M55" s="4"/>
      <c r="N55" s="4"/>
      <c r="O55" s="4"/>
      <c r="P55" s="4"/>
      <c r="Q55" s="4"/>
      <c r="R55" s="4"/>
    </row>
    <row r="56" spans="1:18" hidden="1" x14ac:dyDescent="0.3">
      <c r="A56" s="4"/>
      <c r="B56" s="4"/>
      <c r="C56" s="4"/>
      <c r="D56" s="4"/>
      <c r="E56" s="4"/>
      <c r="F56" s="4"/>
      <c r="G56" s="4"/>
      <c r="H56" s="4"/>
      <c r="I56" s="4"/>
      <c r="J56" s="4"/>
      <c r="K56" s="4"/>
      <c r="L56" s="4"/>
      <c r="M56" s="4"/>
      <c r="N56" s="4"/>
      <c r="O56" s="4"/>
      <c r="P56" s="4"/>
      <c r="Q56" s="4"/>
      <c r="R56" s="4"/>
    </row>
    <row r="57" spans="1:18" hidden="1" x14ac:dyDescent="0.3">
      <c r="A57" s="4"/>
      <c r="B57" s="4"/>
      <c r="C57" s="4"/>
      <c r="D57" s="4"/>
      <c r="E57" s="4"/>
      <c r="F57" s="4"/>
      <c r="G57" s="4"/>
      <c r="H57" s="4"/>
      <c r="I57" s="4"/>
      <c r="J57" s="4"/>
      <c r="K57" s="4"/>
      <c r="L57" s="4"/>
      <c r="M57" s="4"/>
      <c r="N57" s="4"/>
      <c r="O57" s="4"/>
      <c r="P57" s="4"/>
      <c r="Q57" s="4"/>
      <c r="R57" s="4"/>
    </row>
  </sheetData>
  <mergeCells count="7">
    <mergeCell ref="C41:G41"/>
    <mergeCell ref="B40:G40"/>
    <mergeCell ref="C43:G43"/>
    <mergeCell ref="C44:G44"/>
    <mergeCell ref="C45:G45"/>
    <mergeCell ref="C46:G46"/>
    <mergeCell ref="C42:G4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DBC65-B5B0-48C0-97C7-AE20217C2E1E}">
  <sheetPr>
    <tabColor theme="4" tint="0.39997558519241921"/>
  </sheetPr>
  <dimension ref="A1:J28"/>
  <sheetViews>
    <sheetView showGridLines="0" zoomScaleNormal="100" workbookViewId="0">
      <selection activeCell="C5" sqref="C5"/>
    </sheetView>
  </sheetViews>
  <sheetFormatPr defaultColWidth="0" defaultRowHeight="14.4" zeroHeight="1" x14ac:dyDescent="0.3"/>
  <cols>
    <col min="1" max="1" width="13.5546875" customWidth="1"/>
    <col min="2" max="2" width="31" style="10" customWidth="1"/>
    <col min="3" max="3" width="104.44140625" customWidth="1"/>
    <col min="4" max="4" width="31.109375" customWidth="1"/>
    <col min="5" max="5" width="28.5546875" customWidth="1"/>
    <col min="6" max="6" width="28.5546875" hidden="1" customWidth="1"/>
    <col min="7" max="7" width="37" hidden="1" customWidth="1"/>
    <col min="8" max="8" width="29.88671875" hidden="1" customWidth="1"/>
    <col min="9" max="10" width="12.44140625" hidden="1" customWidth="1"/>
    <col min="11" max="16384" width="8.88671875" hidden="1"/>
  </cols>
  <sheetData>
    <row r="1" spans="2:4" s="6" customFormat="1" ht="64.349999999999994" customHeight="1" x14ac:dyDescent="0.3">
      <c r="B1" s="7" t="s">
        <v>190</v>
      </c>
    </row>
    <row r="2" spans="2:4" s="4" customFormat="1" ht="5.0999999999999996" customHeight="1" x14ac:dyDescent="0.3">
      <c r="B2" s="32"/>
    </row>
    <row r="3" spans="2:4" x14ac:dyDescent="0.3"/>
    <row r="4" spans="2:4" ht="17.399999999999999" x14ac:dyDescent="0.3">
      <c r="B4" s="220" t="s">
        <v>211</v>
      </c>
      <c r="C4" s="220"/>
      <c r="D4" s="103"/>
    </row>
    <row r="5" spans="2:4" x14ac:dyDescent="0.3">
      <c r="B5" s="104" t="s">
        <v>212</v>
      </c>
      <c r="C5" s="105" t="s">
        <v>4</v>
      </c>
      <c r="D5" s="103"/>
    </row>
    <row r="6" spans="2:4" x14ac:dyDescent="0.3">
      <c r="B6" s="104" t="s">
        <v>2</v>
      </c>
      <c r="C6" s="105" t="s">
        <v>5</v>
      </c>
      <c r="D6" s="103"/>
    </row>
    <row r="7" spans="2:4" x14ac:dyDescent="0.3">
      <c r="B7" s="106" t="s">
        <v>3</v>
      </c>
      <c r="C7" s="107" t="s">
        <v>6</v>
      </c>
    </row>
    <row r="8" spans="2:4" ht="14.25" customHeight="1" x14ac:dyDescent="0.3">
      <c r="B8" s="108"/>
      <c r="C8" s="103"/>
    </row>
    <row r="9" spans="2:4" ht="14.25" customHeight="1" x14ac:dyDescent="0.3">
      <c r="B9" s="108"/>
      <c r="C9" s="103"/>
    </row>
    <row r="10" spans="2:4" ht="17.399999999999999" x14ac:dyDescent="0.3">
      <c r="B10" s="222" t="s">
        <v>138</v>
      </c>
      <c r="C10" s="222"/>
    </row>
    <row r="11" spans="2:4" ht="49.35" customHeight="1" x14ac:dyDescent="0.3">
      <c r="B11" s="223" t="s">
        <v>207</v>
      </c>
      <c r="C11" s="223"/>
      <c r="D11" t="s">
        <v>243</v>
      </c>
    </row>
    <row r="12" spans="2:4" ht="89.4" customHeight="1" x14ac:dyDescent="0.3">
      <c r="B12" s="226" t="s">
        <v>244</v>
      </c>
      <c r="C12" s="227"/>
    </row>
    <row r="13" spans="2:4" ht="100.5" customHeight="1" x14ac:dyDescent="0.3">
      <c r="B13" s="224"/>
      <c r="C13" s="225"/>
    </row>
    <row r="14" spans="2:4" ht="14.25" customHeight="1" x14ac:dyDescent="0.3">
      <c r="B14" s="108"/>
      <c r="C14" s="103"/>
    </row>
    <row r="15" spans="2:4" x14ac:dyDescent="0.3">
      <c r="B15" s="108"/>
      <c r="C15" s="103"/>
    </row>
    <row r="16" spans="2:4" ht="17.399999999999999" x14ac:dyDescent="0.3">
      <c r="B16" s="220" t="s">
        <v>139</v>
      </c>
      <c r="C16" s="220"/>
    </row>
    <row r="17" spans="2:4" ht="43.5" customHeight="1" x14ac:dyDescent="0.3">
      <c r="B17" s="221" t="s">
        <v>210</v>
      </c>
      <c r="C17" s="221"/>
    </row>
    <row r="18" spans="2:4" x14ac:dyDescent="0.3">
      <c r="B18" s="109" t="s">
        <v>192</v>
      </c>
      <c r="C18" s="110" t="s">
        <v>245</v>
      </c>
      <c r="D18" s="103"/>
    </row>
    <row r="19" spans="2:4" x14ac:dyDescent="0.3">
      <c r="B19" s="104" t="s">
        <v>193</v>
      </c>
      <c r="C19" s="111" t="s">
        <v>246</v>
      </c>
      <c r="D19" s="103"/>
    </row>
    <row r="20" spans="2:4" ht="28.2" x14ac:dyDescent="0.3">
      <c r="B20" s="112" t="s">
        <v>194</v>
      </c>
      <c r="C20" s="113" t="s">
        <v>247</v>
      </c>
      <c r="D20" s="103"/>
    </row>
    <row r="21" spans="2:4" x14ac:dyDescent="0.3">
      <c r="B21" s="109" t="s">
        <v>195</v>
      </c>
      <c r="C21" s="113" t="s">
        <v>248</v>
      </c>
      <c r="D21" s="103"/>
    </row>
    <row r="22" spans="2:4" x14ac:dyDescent="0.3">
      <c r="B22" s="129" t="s">
        <v>249</v>
      </c>
      <c r="C22" s="130" t="s">
        <v>173</v>
      </c>
      <c r="D22" s="103"/>
    </row>
    <row r="23" spans="2:4" x14ac:dyDescent="0.3">
      <c r="B23" s="106" t="s">
        <v>172</v>
      </c>
      <c r="C23" s="114" t="s">
        <v>173</v>
      </c>
      <c r="D23" s="103"/>
    </row>
    <row r="24" spans="2:4" x14ac:dyDescent="0.3">
      <c r="B24" s="108"/>
      <c r="C24" s="103"/>
      <c r="D24" s="103"/>
    </row>
    <row r="25" spans="2:4" x14ac:dyDescent="0.3">
      <c r="B25" s="108"/>
      <c r="C25" s="103"/>
      <c r="D25" s="103"/>
    </row>
    <row r="26" spans="2:4" x14ac:dyDescent="0.3"/>
    <row r="27" spans="2:4" x14ac:dyDescent="0.3"/>
    <row r="28" spans="2:4" x14ac:dyDescent="0.3"/>
  </sheetData>
  <mergeCells count="7">
    <mergeCell ref="B4:C4"/>
    <mergeCell ref="B16:C16"/>
    <mergeCell ref="B17:C17"/>
    <mergeCell ref="B10:C10"/>
    <mergeCell ref="B11:C11"/>
    <mergeCell ref="B13:C13"/>
    <mergeCell ref="B12:C12"/>
  </mergeCells>
  <phoneticPr fontId="9"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E8FE1-5DD7-42ED-B7BE-E4B25AA4121A}">
  <sheetPr>
    <tabColor theme="4" tint="0.39997558519241921"/>
  </sheetPr>
  <dimension ref="A1:K64"/>
  <sheetViews>
    <sheetView showGridLines="0" zoomScaleNormal="100" workbookViewId="0">
      <pane ySplit="6" topLeftCell="A7" activePane="bottomLeft" state="frozen"/>
      <selection pane="bottomLeft" activeCell="B7" sqref="B7"/>
    </sheetView>
  </sheetViews>
  <sheetFormatPr defaultColWidth="0" defaultRowHeight="14.4" customHeight="1" zeroHeight="1" outlineLevelRow="1" x14ac:dyDescent="0.3"/>
  <cols>
    <col min="1" max="1" width="13.5546875" customWidth="1"/>
    <col min="2" max="2" width="31" style="10" customWidth="1"/>
    <col min="3" max="3" width="65.44140625" customWidth="1"/>
    <col min="4" max="4" width="31.109375" customWidth="1"/>
    <col min="5" max="6" width="28.5546875" customWidth="1"/>
    <col min="7" max="7" width="37" customWidth="1"/>
    <col min="8" max="8" width="29.88671875" customWidth="1"/>
    <col min="9" max="10" width="12.44140625" customWidth="1"/>
    <col min="11" max="11" width="8.88671875" customWidth="1"/>
    <col min="12" max="16384" width="8.88671875" hidden="1"/>
  </cols>
  <sheetData>
    <row r="1" spans="2:10" s="6" customFormat="1" ht="64.349999999999994" customHeight="1" x14ac:dyDescent="0.3">
      <c r="B1" s="7" t="s">
        <v>279</v>
      </c>
    </row>
    <row r="2" spans="2:10" s="4" customFormat="1" ht="5.0999999999999996" customHeight="1" x14ac:dyDescent="0.3">
      <c r="B2" s="32"/>
    </row>
    <row r="3" spans="2:10" x14ac:dyDescent="0.3"/>
    <row r="4" spans="2:10" x14ac:dyDescent="0.3"/>
    <row r="5" spans="2:10" ht="33" customHeight="1" x14ac:dyDescent="0.3">
      <c r="B5" s="228" t="s">
        <v>206</v>
      </c>
      <c r="C5" s="229"/>
      <c r="D5" s="229"/>
      <c r="E5" s="229"/>
      <c r="F5" s="229"/>
      <c r="G5" s="229"/>
      <c r="H5" s="229"/>
      <c r="I5" s="229"/>
      <c r="J5" s="229"/>
    </row>
    <row r="6" spans="2:10" ht="55.2" x14ac:dyDescent="0.3">
      <c r="B6" s="91" t="s">
        <v>147</v>
      </c>
      <c r="C6" s="91" t="s">
        <v>148</v>
      </c>
      <c r="D6" s="91" t="s">
        <v>182</v>
      </c>
      <c r="E6" s="92" t="s">
        <v>178</v>
      </c>
      <c r="F6" s="93" t="s">
        <v>179</v>
      </c>
      <c r="G6" s="93" t="s">
        <v>180</v>
      </c>
      <c r="H6" s="93" t="s">
        <v>181</v>
      </c>
      <c r="I6" s="94" t="s">
        <v>183</v>
      </c>
      <c r="J6" s="94" t="s">
        <v>183</v>
      </c>
    </row>
    <row r="7" spans="2:10" ht="42" x14ac:dyDescent="0.3">
      <c r="B7" s="95" t="s">
        <v>184</v>
      </c>
      <c r="C7" s="95" t="s">
        <v>187</v>
      </c>
      <c r="D7" s="96" t="str">
        <f>IF(OR(E7="No",F7="No",G7="No",H7="No",I7="No",J7="No"),"Do not progress",IF(COUNTBLANK(E7:H7)&gt;0,"","Shortlist"))</f>
        <v>Shortlist</v>
      </c>
      <c r="E7" s="97" t="s">
        <v>186</v>
      </c>
      <c r="F7" s="97" t="s">
        <v>186</v>
      </c>
      <c r="G7" s="97" t="s">
        <v>186</v>
      </c>
      <c r="H7" s="97" t="s">
        <v>186</v>
      </c>
      <c r="I7" s="98"/>
      <c r="J7" s="98"/>
    </row>
    <row r="8" spans="2:10" ht="42" x14ac:dyDescent="0.3">
      <c r="B8" s="95" t="s">
        <v>185</v>
      </c>
      <c r="C8" s="95" t="s">
        <v>188</v>
      </c>
      <c r="D8" s="96" t="str">
        <f t="shared" ref="D8:D57" si="0">IF(OR(E8="No",F8="No",G8="No",H8="No",I8="No",J8="No"),"Do not progress",IF(COUNTBLANK(E8:H8)&gt;0,"","Shortlist"))</f>
        <v>Shortlist</v>
      </c>
      <c r="E8" s="97" t="s">
        <v>186</v>
      </c>
      <c r="F8" s="97" t="s">
        <v>186</v>
      </c>
      <c r="G8" s="97" t="s">
        <v>186</v>
      </c>
      <c r="H8" s="97" t="s">
        <v>186</v>
      </c>
      <c r="I8" s="98"/>
      <c r="J8" s="98"/>
    </row>
    <row r="9" spans="2:10" x14ac:dyDescent="0.3">
      <c r="B9" s="99" t="s">
        <v>196</v>
      </c>
      <c r="C9" s="100" t="s">
        <v>197</v>
      </c>
      <c r="D9" s="96" t="str">
        <f t="shared" si="0"/>
        <v/>
      </c>
      <c r="E9" s="97"/>
      <c r="F9" s="98"/>
      <c r="G9" s="98"/>
      <c r="H9" s="98"/>
      <c r="I9" s="98"/>
      <c r="J9" s="98"/>
    </row>
    <row r="10" spans="2:10" x14ac:dyDescent="0.3">
      <c r="B10" s="101"/>
      <c r="C10" s="102"/>
      <c r="D10" s="96" t="str">
        <f t="shared" si="0"/>
        <v/>
      </c>
      <c r="E10" s="97"/>
      <c r="F10" s="98"/>
      <c r="G10" s="98"/>
      <c r="H10" s="98"/>
      <c r="I10" s="98"/>
      <c r="J10" s="98"/>
    </row>
    <row r="11" spans="2:10" x14ac:dyDescent="0.3">
      <c r="B11" s="101"/>
      <c r="C11" s="102"/>
      <c r="D11" s="96" t="str">
        <f t="shared" si="0"/>
        <v/>
      </c>
      <c r="E11" s="97"/>
      <c r="F11" s="98"/>
      <c r="G11" s="98"/>
      <c r="H11" s="98"/>
      <c r="I11" s="98"/>
      <c r="J11" s="98"/>
    </row>
    <row r="12" spans="2:10" x14ac:dyDescent="0.3">
      <c r="B12" s="101"/>
      <c r="C12" s="102"/>
      <c r="D12" s="96" t="str">
        <f t="shared" si="0"/>
        <v/>
      </c>
      <c r="E12" s="97"/>
      <c r="F12" s="98"/>
      <c r="G12" s="98"/>
      <c r="H12" s="98"/>
      <c r="I12" s="98"/>
      <c r="J12" s="98"/>
    </row>
    <row r="13" spans="2:10" x14ac:dyDescent="0.3">
      <c r="B13" s="101"/>
      <c r="C13" s="102"/>
      <c r="D13" s="96" t="str">
        <f t="shared" si="0"/>
        <v/>
      </c>
      <c r="E13" s="97"/>
      <c r="F13" s="98"/>
      <c r="G13" s="98"/>
      <c r="H13" s="98"/>
      <c r="I13" s="98"/>
      <c r="J13" s="98"/>
    </row>
    <row r="14" spans="2:10" x14ac:dyDescent="0.3">
      <c r="B14" s="101"/>
      <c r="C14" s="102"/>
      <c r="D14" s="96" t="str">
        <f t="shared" si="0"/>
        <v/>
      </c>
      <c r="E14" s="97"/>
      <c r="F14" s="98"/>
      <c r="G14" s="98"/>
      <c r="H14" s="98"/>
      <c r="I14" s="98"/>
      <c r="J14" s="98"/>
    </row>
    <row r="15" spans="2:10" x14ac:dyDescent="0.3">
      <c r="B15" s="101"/>
      <c r="C15" s="102"/>
      <c r="D15" s="96" t="str">
        <f t="shared" si="0"/>
        <v/>
      </c>
      <c r="E15" s="97"/>
      <c r="F15" s="98"/>
      <c r="G15" s="98"/>
      <c r="H15" s="98"/>
      <c r="I15" s="98"/>
      <c r="J15" s="98"/>
    </row>
    <row r="16" spans="2:10" x14ac:dyDescent="0.3">
      <c r="B16" s="101"/>
      <c r="C16" s="102"/>
      <c r="D16" s="96" t="str">
        <f t="shared" si="0"/>
        <v/>
      </c>
      <c r="E16" s="97"/>
      <c r="F16" s="98"/>
      <c r="G16" s="98"/>
      <c r="H16" s="98"/>
      <c r="I16" s="98"/>
      <c r="J16" s="98"/>
    </row>
    <row r="17" spans="2:10" x14ac:dyDescent="0.3">
      <c r="B17" s="101"/>
      <c r="C17" s="102"/>
      <c r="D17" s="96" t="str">
        <f t="shared" si="0"/>
        <v/>
      </c>
      <c r="E17" s="97"/>
      <c r="F17" s="98"/>
      <c r="G17" s="98"/>
      <c r="H17" s="98"/>
      <c r="I17" s="98"/>
      <c r="J17" s="98"/>
    </row>
    <row r="18" spans="2:10" x14ac:dyDescent="0.3">
      <c r="B18" s="101"/>
      <c r="C18" s="102"/>
      <c r="D18" s="96" t="str">
        <f t="shared" si="0"/>
        <v/>
      </c>
      <c r="E18" s="97"/>
      <c r="F18" s="98"/>
      <c r="G18" s="98"/>
      <c r="H18" s="98"/>
      <c r="I18" s="98"/>
      <c r="J18" s="98"/>
    </row>
    <row r="19" spans="2:10" x14ac:dyDescent="0.3">
      <c r="B19" s="101"/>
      <c r="C19" s="102"/>
      <c r="D19" s="96" t="str">
        <f t="shared" si="0"/>
        <v/>
      </c>
      <c r="E19" s="97"/>
      <c r="F19" s="98"/>
      <c r="G19" s="98"/>
      <c r="H19" s="98"/>
      <c r="I19" s="98"/>
      <c r="J19" s="98"/>
    </row>
    <row r="20" spans="2:10" x14ac:dyDescent="0.3">
      <c r="B20" s="101"/>
      <c r="C20" s="102"/>
      <c r="D20" s="96" t="str">
        <f t="shared" si="0"/>
        <v/>
      </c>
      <c r="E20" s="97"/>
      <c r="F20" s="98"/>
      <c r="G20" s="98"/>
      <c r="H20" s="98"/>
      <c r="I20" s="98"/>
      <c r="J20" s="98"/>
    </row>
    <row r="21" spans="2:10" x14ac:dyDescent="0.3">
      <c r="B21" s="101"/>
      <c r="C21" s="102"/>
      <c r="D21" s="96" t="str">
        <f t="shared" si="0"/>
        <v/>
      </c>
      <c r="E21" s="97"/>
      <c r="F21" s="98"/>
      <c r="G21" s="98"/>
      <c r="H21" s="98"/>
      <c r="I21" s="98"/>
      <c r="J21" s="98"/>
    </row>
    <row r="22" spans="2:10" x14ac:dyDescent="0.3">
      <c r="B22" s="101"/>
      <c r="C22" s="102"/>
      <c r="D22" s="96" t="str">
        <f t="shared" si="0"/>
        <v/>
      </c>
      <c r="E22" s="97"/>
      <c r="F22" s="98"/>
      <c r="G22" s="98"/>
      <c r="H22" s="98"/>
      <c r="I22" s="98"/>
      <c r="J22" s="98"/>
    </row>
    <row r="23" spans="2:10" x14ac:dyDescent="0.3">
      <c r="B23" s="101"/>
      <c r="C23" s="102"/>
      <c r="D23" s="96" t="str">
        <f t="shared" si="0"/>
        <v/>
      </c>
      <c r="E23" s="97"/>
      <c r="F23" s="98"/>
      <c r="G23" s="98"/>
      <c r="H23" s="98"/>
      <c r="I23" s="98"/>
      <c r="J23" s="98"/>
    </row>
    <row r="24" spans="2:10" x14ac:dyDescent="0.3">
      <c r="B24" s="101"/>
      <c r="C24" s="102"/>
      <c r="D24" s="96" t="str">
        <f t="shared" si="0"/>
        <v/>
      </c>
      <c r="E24" s="97"/>
      <c r="F24" s="98"/>
      <c r="G24" s="98"/>
      <c r="H24" s="98"/>
      <c r="I24" s="98"/>
      <c r="J24" s="98"/>
    </row>
    <row r="25" spans="2:10" x14ac:dyDescent="0.3">
      <c r="B25" s="101"/>
      <c r="C25" s="102"/>
      <c r="D25" s="96" t="str">
        <f t="shared" si="0"/>
        <v/>
      </c>
      <c r="E25" s="97"/>
      <c r="F25" s="98"/>
      <c r="G25" s="98"/>
      <c r="H25" s="98"/>
      <c r="I25" s="98"/>
      <c r="J25" s="98"/>
    </row>
    <row r="26" spans="2:10" x14ac:dyDescent="0.3">
      <c r="B26" s="101"/>
      <c r="C26" s="102"/>
      <c r="D26" s="96" t="str">
        <f t="shared" si="0"/>
        <v/>
      </c>
      <c r="E26" s="97"/>
      <c r="F26" s="98"/>
      <c r="G26" s="98"/>
      <c r="H26" s="98"/>
      <c r="I26" s="98"/>
      <c r="J26" s="98"/>
    </row>
    <row r="27" spans="2:10" x14ac:dyDescent="0.3">
      <c r="B27" s="101"/>
      <c r="C27" s="102"/>
      <c r="D27" s="96" t="str">
        <f t="shared" si="0"/>
        <v/>
      </c>
      <c r="E27" s="97"/>
      <c r="F27" s="98"/>
      <c r="G27" s="98"/>
      <c r="H27" s="98"/>
      <c r="I27" s="98"/>
      <c r="J27" s="98"/>
    </row>
    <row r="28" spans="2:10" x14ac:dyDescent="0.3">
      <c r="B28" s="101"/>
      <c r="C28" s="102"/>
      <c r="D28" s="96" t="str">
        <f t="shared" si="0"/>
        <v/>
      </c>
      <c r="E28" s="97"/>
      <c r="F28" s="98"/>
      <c r="G28" s="98"/>
      <c r="H28" s="98"/>
      <c r="I28" s="98"/>
      <c r="J28" s="98"/>
    </row>
    <row r="29" spans="2:10" x14ac:dyDescent="0.3">
      <c r="B29" s="101"/>
      <c r="C29" s="102"/>
      <c r="D29" s="96" t="str">
        <f t="shared" si="0"/>
        <v/>
      </c>
      <c r="E29" s="97"/>
      <c r="F29" s="98"/>
      <c r="G29" s="98"/>
      <c r="H29" s="98"/>
      <c r="I29" s="98"/>
      <c r="J29" s="98"/>
    </row>
    <row r="30" spans="2:10" x14ac:dyDescent="0.3">
      <c r="B30" s="101"/>
      <c r="C30" s="102"/>
      <c r="D30" s="131" t="str">
        <f t="shared" si="0"/>
        <v/>
      </c>
      <c r="E30" s="97"/>
      <c r="F30" s="98"/>
      <c r="G30" s="98"/>
      <c r="H30" s="98"/>
      <c r="I30" s="98"/>
      <c r="J30" s="98"/>
    </row>
    <row r="31" spans="2:10" x14ac:dyDescent="0.3">
      <c r="B31" s="101"/>
      <c r="C31" s="102"/>
      <c r="D31" s="131" t="str">
        <f t="shared" si="0"/>
        <v/>
      </c>
      <c r="E31" s="97"/>
      <c r="F31" s="98"/>
      <c r="G31" s="98"/>
      <c r="H31" s="98"/>
      <c r="I31" s="98"/>
      <c r="J31" s="98"/>
    </row>
    <row r="32" spans="2:10" hidden="1" outlineLevel="1" x14ac:dyDescent="0.3">
      <c r="B32" s="33"/>
      <c r="C32" s="34"/>
      <c r="D32" s="132" t="str">
        <f t="shared" si="0"/>
        <v/>
      </c>
      <c r="E32" s="55"/>
      <c r="F32" s="56"/>
      <c r="G32" s="56"/>
      <c r="H32" s="56"/>
      <c r="I32" s="56"/>
      <c r="J32" s="56"/>
    </row>
    <row r="33" spans="2:10" hidden="1" outlineLevel="1" x14ac:dyDescent="0.3">
      <c r="B33" s="33"/>
      <c r="C33" s="34"/>
      <c r="D33" s="132" t="str">
        <f t="shared" si="0"/>
        <v/>
      </c>
      <c r="E33" s="55"/>
      <c r="F33" s="56"/>
      <c r="G33" s="56"/>
      <c r="H33" s="56"/>
      <c r="I33" s="56"/>
      <c r="J33" s="56"/>
    </row>
    <row r="34" spans="2:10" hidden="1" outlineLevel="1" x14ac:dyDescent="0.3">
      <c r="B34" s="33"/>
      <c r="C34" s="34"/>
      <c r="D34" s="132" t="str">
        <f t="shared" si="0"/>
        <v/>
      </c>
      <c r="E34" s="55"/>
      <c r="F34" s="56"/>
      <c r="G34" s="56"/>
      <c r="H34" s="56"/>
      <c r="I34" s="56"/>
      <c r="J34" s="56"/>
    </row>
    <row r="35" spans="2:10" hidden="1" outlineLevel="1" x14ac:dyDescent="0.3">
      <c r="B35" s="33"/>
      <c r="C35" s="34"/>
      <c r="D35" s="132" t="str">
        <f t="shared" si="0"/>
        <v/>
      </c>
      <c r="E35" s="55"/>
      <c r="F35" s="56"/>
      <c r="G35" s="56"/>
      <c r="H35" s="56"/>
      <c r="I35" s="56"/>
      <c r="J35" s="56"/>
    </row>
    <row r="36" spans="2:10" hidden="1" outlineLevel="1" x14ac:dyDescent="0.3">
      <c r="B36" s="33"/>
      <c r="C36" s="34"/>
      <c r="D36" s="132" t="str">
        <f t="shared" si="0"/>
        <v/>
      </c>
      <c r="E36" s="55"/>
      <c r="F36" s="56"/>
      <c r="G36" s="56"/>
      <c r="H36" s="56"/>
      <c r="I36" s="56"/>
      <c r="J36" s="56"/>
    </row>
    <row r="37" spans="2:10" hidden="1" outlineLevel="1" x14ac:dyDescent="0.3">
      <c r="B37" s="33"/>
      <c r="C37" s="34"/>
      <c r="D37" s="132" t="str">
        <f t="shared" si="0"/>
        <v/>
      </c>
      <c r="E37" s="55"/>
      <c r="F37" s="56"/>
      <c r="G37" s="56"/>
      <c r="H37" s="56"/>
      <c r="I37" s="56"/>
      <c r="J37" s="56"/>
    </row>
    <row r="38" spans="2:10" hidden="1" outlineLevel="1" x14ac:dyDescent="0.3">
      <c r="B38" s="33"/>
      <c r="C38" s="34"/>
      <c r="D38" s="132" t="str">
        <f t="shared" si="0"/>
        <v/>
      </c>
      <c r="E38" s="55"/>
      <c r="F38" s="56"/>
      <c r="G38" s="56"/>
      <c r="H38" s="56"/>
      <c r="I38" s="56"/>
      <c r="J38" s="56"/>
    </row>
    <row r="39" spans="2:10" hidden="1" outlineLevel="1" x14ac:dyDescent="0.3">
      <c r="B39" s="33"/>
      <c r="C39" s="34"/>
      <c r="D39" s="132" t="str">
        <f t="shared" si="0"/>
        <v/>
      </c>
      <c r="E39" s="55"/>
      <c r="F39" s="56"/>
      <c r="G39" s="56"/>
      <c r="H39" s="56"/>
      <c r="I39" s="56"/>
      <c r="J39" s="56"/>
    </row>
    <row r="40" spans="2:10" hidden="1" outlineLevel="1" x14ac:dyDescent="0.3">
      <c r="B40" s="33"/>
      <c r="C40" s="34"/>
      <c r="D40" s="132" t="str">
        <f t="shared" si="0"/>
        <v/>
      </c>
      <c r="E40" s="55"/>
      <c r="F40" s="56"/>
      <c r="G40" s="56"/>
      <c r="H40" s="56"/>
      <c r="I40" s="56"/>
      <c r="J40" s="56"/>
    </row>
    <row r="41" spans="2:10" hidden="1" outlineLevel="1" x14ac:dyDescent="0.3">
      <c r="B41" s="33"/>
      <c r="C41" s="34"/>
      <c r="D41" s="132" t="str">
        <f t="shared" si="0"/>
        <v/>
      </c>
      <c r="E41" s="55"/>
      <c r="F41" s="56"/>
      <c r="G41" s="56"/>
      <c r="H41" s="56"/>
      <c r="I41" s="56"/>
      <c r="J41" s="56"/>
    </row>
    <row r="42" spans="2:10" hidden="1" outlineLevel="1" x14ac:dyDescent="0.3">
      <c r="B42" s="33"/>
      <c r="C42" s="34"/>
      <c r="D42" s="132" t="str">
        <f t="shared" si="0"/>
        <v/>
      </c>
      <c r="E42" s="55"/>
      <c r="F42" s="56"/>
      <c r="G42" s="56"/>
      <c r="H42" s="56"/>
      <c r="I42" s="56"/>
      <c r="J42" s="56"/>
    </row>
    <row r="43" spans="2:10" hidden="1" outlineLevel="1" x14ac:dyDescent="0.3">
      <c r="B43" s="33"/>
      <c r="C43" s="34"/>
      <c r="D43" s="132" t="str">
        <f t="shared" si="0"/>
        <v/>
      </c>
      <c r="E43" s="55"/>
      <c r="F43" s="56"/>
      <c r="G43" s="56"/>
      <c r="H43" s="56"/>
      <c r="I43" s="56"/>
      <c r="J43" s="56"/>
    </row>
    <row r="44" spans="2:10" hidden="1" outlineLevel="1" x14ac:dyDescent="0.3">
      <c r="B44" s="33"/>
      <c r="C44" s="34"/>
      <c r="D44" s="132" t="str">
        <f t="shared" si="0"/>
        <v/>
      </c>
      <c r="E44" s="55"/>
      <c r="F44" s="56"/>
      <c r="G44" s="56"/>
      <c r="H44" s="56"/>
      <c r="I44" s="56"/>
      <c r="J44" s="56"/>
    </row>
    <row r="45" spans="2:10" hidden="1" outlineLevel="1" x14ac:dyDescent="0.3">
      <c r="B45" s="33"/>
      <c r="C45" s="34"/>
      <c r="D45" s="132" t="str">
        <f t="shared" si="0"/>
        <v/>
      </c>
      <c r="E45" s="55"/>
      <c r="F45" s="56"/>
      <c r="G45" s="56"/>
      <c r="H45" s="56"/>
      <c r="I45" s="56"/>
      <c r="J45" s="56"/>
    </row>
    <row r="46" spans="2:10" hidden="1" outlineLevel="1" x14ac:dyDescent="0.3">
      <c r="B46" s="33"/>
      <c r="C46" s="34"/>
      <c r="D46" s="132" t="str">
        <f t="shared" si="0"/>
        <v/>
      </c>
      <c r="E46" s="55"/>
      <c r="F46" s="56"/>
      <c r="G46" s="56"/>
      <c r="H46" s="56"/>
      <c r="I46" s="56"/>
      <c r="J46" s="56"/>
    </row>
    <row r="47" spans="2:10" hidden="1" outlineLevel="1" x14ac:dyDescent="0.3">
      <c r="B47" s="33"/>
      <c r="C47" s="34"/>
      <c r="D47" s="132" t="str">
        <f t="shared" si="0"/>
        <v/>
      </c>
      <c r="E47" s="55"/>
      <c r="F47" s="56"/>
      <c r="G47" s="56"/>
      <c r="H47" s="56"/>
      <c r="I47" s="56"/>
      <c r="J47" s="56"/>
    </row>
    <row r="48" spans="2:10" hidden="1" outlineLevel="1" x14ac:dyDescent="0.3">
      <c r="B48" s="33"/>
      <c r="C48" s="34"/>
      <c r="D48" s="132" t="str">
        <f t="shared" si="0"/>
        <v/>
      </c>
      <c r="E48" s="55"/>
      <c r="F48" s="56"/>
      <c r="G48" s="56"/>
      <c r="H48" s="56"/>
      <c r="I48" s="56"/>
      <c r="J48" s="56"/>
    </row>
    <row r="49" spans="2:10" hidden="1" outlineLevel="1" x14ac:dyDescent="0.3">
      <c r="B49" s="33"/>
      <c r="C49" s="34"/>
      <c r="D49" s="132" t="str">
        <f t="shared" si="0"/>
        <v/>
      </c>
      <c r="E49" s="55"/>
      <c r="F49" s="56"/>
      <c r="G49" s="56"/>
      <c r="H49" s="56"/>
      <c r="I49" s="56"/>
      <c r="J49" s="56"/>
    </row>
    <row r="50" spans="2:10" hidden="1" outlineLevel="1" x14ac:dyDescent="0.3">
      <c r="B50" s="33"/>
      <c r="C50" s="34"/>
      <c r="D50" s="132" t="str">
        <f t="shared" si="0"/>
        <v/>
      </c>
      <c r="E50" s="55"/>
      <c r="F50" s="56"/>
      <c r="G50" s="56"/>
      <c r="H50" s="56"/>
      <c r="I50" s="56"/>
      <c r="J50" s="56"/>
    </row>
    <row r="51" spans="2:10" hidden="1" outlineLevel="1" x14ac:dyDescent="0.3">
      <c r="B51" s="33"/>
      <c r="C51" s="34"/>
      <c r="D51" s="132" t="str">
        <f t="shared" si="0"/>
        <v/>
      </c>
      <c r="E51" s="55"/>
      <c r="F51" s="56"/>
      <c r="G51" s="56"/>
      <c r="H51" s="56"/>
      <c r="I51" s="56"/>
      <c r="J51" s="56"/>
    </row>
    <row r="52" spans="2:10" hidden="1" outlineLevel="1" x14ac:dyDescent="0.3">
      <c r="B52" s="33"/>
      <c r="C52" s="34"/>
      <c r="D52" s="132" t="str">
        <f t="shared" si="0"/>
        <v/>
      </c>
      <c r="E52" s="55"/>
      <c r="F52" s="56"/>
      <c r="G52" s="56"/>
      <c r="H52" s="56"/>
      <c r="I52" s="56"/>
      <c r="J52" s="56"/>
    </row>
    <row r="53" spans="2:10" hidden="1" outlineLevel="1" x14ac:dyDescent="0.3">
      <c r="B53" s="33"/>
      <c r="C53" s="34"/>
      <c r="D53" s="132" t="str">
        <f t="shared" si="0"/>
        <v/>
      </c>
      <c r="E53" s="55"/>
      <c r="F53" s="56"/>
      <c r="G53" s="56"/>
      <c r="H53" s="56"/>
      <c r="I53" s="56"/>
      <c r="J53" s="56"/>
    </row>
    <row r="54" spans="2:10" hidden="1" outlineLevel="1" x14ac:dyDescent="0.3">
      <c r="B54" s="33"/>
      <c r="C54" s="34"/>
      <c r="D54" s="132" t="str">
        <f t="shared" si="0"/>
        <v/>
      </c>
      <c r="E54" s="55"/>
      <c r="F54" s="56"/>
      <c r="G54" s="56"/>
      <c r="H54" s="56"/>
      <c r="I54" s="56"/>
      <c r="J54" s="56"/>
    </row>
    <row r="55" spans="2:10" hidden="1" outlineLevel="1" x14ac:dyDescent="0.3">
      <c r="B55" s="33"/>
      <c r="C55" s="34"/>
      <c r="D55" s="132" t="str">
        <f t="shared" si="0"/>
        <v/>
      </c>
      <c r="E55" s="55"/>
      <c r="F55" s="56"/>
      <c r="G55" s="56"/>
      <c r="H55" s="56"/>
      <c r="I55" s="56"/>
      <c r="J55" s="56"/>
    </row>
    <row r="56" spans="2:10" hidden="1" outlineLevel="1" x14ac:dyDescent="0.3">
      <c r="B56" s="33"/>
      <c r="C56" s="34"/>
      <c r="D56" s="132" t="str">
        <f t="shared" si="0"/>
        <v/>
      </c>
      <c r="E56" s="55"/>
      <c r="F56" s="56"/>
      <c r="G56" s="56"/>
      <c r="H56" s="56"/>
      <c r="I56" s="56"/>
      <c r="J56" s="56"/>
    </row>
    <row r="57" spans="2:10" hidden="1" outlineLevel="1" x14ac:dyDescent="0.3">
      <c r="B57" s="33"/>
      <c r="C57" s="34"/>
      <c r="D57" s="132" t="str">
        <f t="shared" si="0"/>
        <v/>
      </c>
      <c r="E57" s="57"/>
      <c r="F57" s="58"/>
      <c r="G57" s="58"/>
      <c r="H57" s="58"/>
      <c r="I57" s="58"/>
      <c r="J57" s="58"/>
    </row>
    <row r="58" spans="2:10" hidden="1" outlineLevel="1" x14ac:dyDescent="0.3"/>
    <row r="59" spans="2:10" hidden="1" outlineLevel="1" x14ac:dyDescent="0.3">
      <c r="B59"/>
    </row>
    <row r="60" spans="2:10" collapsed="1" x14ac:dyDescent="0.3">
      <c r="B60" s="50" t="s">
        <v>174</v>
      </c>
    </row>
    <row r="61" spans="2:10" x14ac:dyDescent="0.3">
      <c r="B61" s="49"/>
    </row>
    <row r="62" spans="2:10" x14ac:dyDescent="0.3"/>
    <row r="63" spans="2:10" ht="14.4" customHeight="1" x14ac:dyDescent="0.3"/>
    <row r="64" spans="2:10" ht="14.4" customHeight="1" x14ac:dyDescent="0.3"/>
  </sheetData>
  <mergeCells count="1">
    <mergeCell ref="B5:J5"/>
  </mergeCells>
  <dataValidations count="1">
    <dataValidation type="list" allowBlank="1" showInputMessage="1" showErrorMessage="1" sqref="E7:J57" xr:uid="{FE0EF579-8FEE-46B1-A505-B95F12A033DA}">
      <formula1>"Yes, No, Partial"</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4A45-CB37-4CDF-896C-B163C1D33459}">
  <sheetPr>
    <tabColor theme="9" tint="0.59999389629810485"/>
  </sheetPr>
  <dimension ref="A1:Q52"/>
  <sheetViews>
    <sheetView showGridLines="0" zoomScaleNormal="100" workbookViewId="0">
      <pane ySplit="6" topLeftCell="A7" activePane="bottomLeft" state="frozen"/>
      <selection pane="bottomLeft" activeCell="D7" sqref="D7"/>
    </sheetView>
  </sheetViews>
  <sheetFormatPr defaultColWidth="0" defaultRowHeight="14.4" customHeight="1" zeroHeight="1" outlineLevelRow="1" x14ac:dyDescent="0.3"/>
  <cols>
    <col min="1" max="1" width="13.5546875" customWidth="1"/>
    <col min="2" max="2" width="10.88671875" customWidth="1"/>
    <col min="3" max="3" width="21.5546875" customWidth="1"/>
    <col min="4" max="4" width="61.88671875" customWidth="1"/>
    <col min="5" max="5" width="105.6640625" customWidth="1"/>
    <col min="6" max="6" width="18.5546875" customWidth="1"/>
    <col min="7" max="7" width="30.44140625" style="10" customWidth="1"/>
    <col min="8" max="11" width="30.44140625" style="10" hidden="1" customWidth="1"/>
    <col min="12" max="13" width="20" hidden="1" customWidth="1"/>
    <col min="14" max="14" width="16.5546875" hidden="1" customWidth="1"/>
    <col min="15" max="15" width="13.5546875" hidden="1" customWidth="1"/>
    <col min="16" max="16384" width="8.88671875" hidden="1"/>
  </cols>
  <sheetData>
    <row r="1" spans="2:11" s="6" customFormat="1" ht="64.349999999999994" customHeight="1" x14ac:dyDescent="0.3">
      <c r="B1" s="7" t="s">
        <v>274</v>
      </c>
      <c r="G1" s="35"/>
      <c r="H1" s="35"/>
      <c r="I1" s="35"/>
      <c r="J1" s="35"/>
      <c r="K1" s="35"/>
    </row>
    <row r="2" spans="2:11" s="4" customFormat="1" ht="5.0999999999999996" customHeight="1" x14ac:dyDescent="0.3">
      <c r="D2" s="8"/>
      <c r="G2" s="32"/>
      <c r="H2" s="32"/>
      <c r="I2" s="32"/>
      <c r="J2" s="32"/>
      <c r="K2" s="32"/>
    </row>
    <row r="3" spans="2:11" x14ac:dyDescent="0.3"/>
    <row r="4" spans="2:11" ht="23.4" customHeight="1" x14ac:dyDescent="0.3">
      <c r="C4" s="60" t="s">
        <v>169</v>
      </c>
      <c r="D4" s="12"/>
      <c r="E4" s="13"/>
    </row>
    <row r="5" spans="2:11" ht="30" customHeight="1" x14ac:dyDescent="0.3">
      <c r="C5" s="230" t="s">
        <v>203</v>
      </c>
      <c r="D5" s="231"/>
      <c r="E5" s="232"/>
    </row>
    <row r="6" spans="2:11" x14ac:dyDescent="0.3">
      <c r="C6" s="15" t="s">
        <v>146</v>
      </c>
      <c r="D6" s="15" t="s">
        <v>147</v>
      </c>
      <c r="E6" s="15" t="s">
        <v>148</v>
      </c>
    </row>
    <row r="7" spans="2:11" ht="28.8" x14ac:dyDescent="0.3">
      <c r="C7" s="18">
        <v>1</v>
      </c>
      <c r="D7" s="185" t="s">
        <v>184</v>
      </c>
      <c r="E7" s="186" t="s">
        <v>187</v>
      </c>
    </row>
    <row r="8" spans="2:11" ht="28.8" x14ac:dyDescent="0.3">
      <c r="C8" s="19">
        <v>2</v>
      </c>
      <c r="D8" s="187" t="s">
        <v>185</v>
      </c>
      <c r="E8" s="188" t="s">
        <v>188</v>
      </c>
    </row>
    <row r="9" spans="2:11" x14ac:dyDescent="0.3">
      <c r="C9" s="19">
        <v>3</v>
      </c>
      <c r="D9" s="189" t="s">
        <v>294</v>
      </c>
      <c r="E9" s="190" t="s">
        <v>177</v>
      </c>
    </row>
    <row r="10" spans="2:11" x14ac:dyDescent="0.3">
      <c r="C10" s="19">
        <v>4</v>
      </c>
      <c r="D10" s="189" t="s">
        <v>295</v>
      </c>
      <c r="E10" s="190" t="s">
        <v>177</v>
      </c>
    </row>
    <row r="11" spans="2:11" x14ac:dyDescent="0.3">
      <c r="C11" s="19">
        <v>5</v>
      </c>
      <c r="D11" s="189" t="s">
        <v>296</v>
      </c>
      <c r="E11" s="190" t="s">
        <v>177</v>
      </c>
    </row>
    <row r="12" spans="2:11" x14ac:dyDescent="0.3">
      <c r="C12" s="19">
        <v>6</v>
      </c>
      <c r="D12" s="189" t="s">
        <v>297</v>
      </c>
      <c r="E12" s="190" t="s">
        <v>177</v>
      </c>
    </row>
    <row r="13" spans="2:11" x14ac:dyDescent="0.3">
      <c r="C13" s="19">
        <v>7</v>
      </c>
      <c r="D13" s="189" t="s">
        <v>298</v>
      </c>
      <c r="E13" s="190" t="s">
        <v>177</v>
      </c>
    </row>
    <row r="14" spans="2:11" x14ac:dyDescent="0.3">
      <c r="C14" s="19">
        <v>8</v>
      </c>
      <c r="D14" s="189" t="s">
        <v>299</v>
      </c>
      <c r="E14" s="190" t="s">
        <v>177</v>
      </c>
    </row>
    <row r="15" spans="2:11" x14ac:dyDescent="0.3">
      <c r="B15" s="48"/>
      <c r="C15" s="19">
        <v>9</v>
      </c>
      <c r="D15" s="189" t="s">
        <v>176</v>
      </c>
      <c r="E15" s="190" t="s">
        <v>177</v>
      </c>
    </row>
    <row r="16" spans="2:11" x14ac:dyDescent="0.3">
      <c r="B16" s="48"/>
      <c r="C16" s="20">
        <v>10</v>
      </c>
      <c r="D16" s="191" t="s">
        <v>176</v>
      </c>
      <c r="E16" s="192" t="s">
        <v>177</v>
      </c>
    </row>
    <row r="17" spans="2:5" outlineLevel="1" x14ac:dyDescent="0.3">
      <c r="B17" s="48"/>
      <c r="C17" s="51">
        <v>11</v>
      </c>
      <c r="D17" s="193" t="s">
        <v>176</v>
      </c>
      <c r="E17" s="194" t="s">
        <v>177</v>
      </c>
    </row>
    <row r="18" spans="2:5" outlineLevel="1" x14ac:dyDescent="0.3">
      <c r="B18" s="48"/>
      <c r="C18" s="19">
        <v>12</v>
      </c>
      <c r="D18" s="189" t="s">
        <v>176</v>
      </c>
      <c r="E18" s="190" t="s">
        <v>177</v>
      </c>
    </row>
    <row r="19" spans="2:5" outlineLevel="1" x14ac:dyDescent="0.3">
      <c r="C19" s="19">
        <v>13</v>
      </c>
      <c r="D19" s="189" t="s">
        <v>176</v>
      </c>
      <c r="E19" s="190" t="s">
        <v>177</v>
      </c>
    </row>
    <row r="20" spans="2:5" outlineLevel="1" x14ac:dyDescent="0.3">
      <c r="C20" s="19">
        <v>14</v>
      </c>
      <c r="D20" s="189" t="s">
        <v>176</v>
      </c>
      <c r="E20" s="190" t="s">
        <v>177</v>
      </c>
    </row>
    <row r="21" spans="2:5" outlineLevel="1" x14ac:dyDescent="0.3">
      <c r="C21" s="19">
        <v>15</v>
      </c>
      <c r="D21" s="189" t="s">
        <v>176</v>
      </c>
      <c r="E21" s="190" t="s">
        <v>177</v>
      </c>
    </row>
    <row r="22" spans="2:5" outlineLevel="1" x14ac:dyDescent="0.3">
      <c r="C22" s="19">
        <v>16</v>
      </c>
      <c r="D22" s="189" t="s">
        <v>176</v>
      </c>
      <c r="E22" s="190" t="s">
        <v>177</v>
      </c>
    </row>
    <row r="23" spans="2:5" outlineLevel="1" x14ac:dyDescent="0.3">
      <c r="C23" s="19">
        <v>17</v>
      </c>
      <c r="D23" s="189" t="s">
        <v>176</v>
      </c>
      <c r="E23" s="190" t="s">
        <v>177</v>
      </c>
    </row>
    <row r="24" spans="2:5" outlineLevel="1" x14ac:dyDescent="0.3">
      <c r="C24" s="19">
        <v>18</v>
      </c>
      <c r="D24" s="189" t="s">
        <v>176</v>
      </c>
      <c r="E24" s="190" t="s">
        <v>177</v>
      </c>
    </row>
    <row r="25" spans="2:5" outlineLevel="1" x14ac:dyDescent="0.3">
      <c r="C25" s="19">
        <v>19</v>
      </c>
      <c r="D25" s="189" t="s">
        <v>176</v>
      </c>
      <c r="E25" s="190" t="s">
        <v>177</v>
      </c>
    </row>
    <row r="26" spans="2:5" outlineLevel="1" x14ac:dyDescent="0.3">
      <c r="C26" s="19">
        <v>20</v>
      </c>
      <c r="D26" s="189" t="s">
        <v>176</v>
      </c>
      <c r="E26" s="190" t="s">
        <v>177</v>
      </c>
    </row>
    <row r="27" spans="2:5" outlineLevel="1" x14ac:dyDescent="0.3">
      <c r="C27" s="19">
        <v>21</v>
      </c>
      <c r="D27" s="189" t="s">
        <v>176</v>
      </c>
      <c r="E27" s="190" t="s">
        <v>177</v>
      </c>
    </row>
    <row r="28" spans="2:5" outlineLevel="1" x14ac:dyDescent="0.3">
      <c r="C28" s="19">
        <v>22</v>
      </c>
      <c r="D28" s="189" t="s">
        <v>176</v>
      </c>
      <c r="E28" s="190" t="s">
        <v>177</v>
      </c>
    </row>
    <row r="29" spans="2:5" outlineLevel="1" x14ac:dyDescent="0.3">
      <c r="C29" s="19">
        <v>23</v>
      </c>
      <c r="D29" s="189" t="s">
        <v>176</v>
      </c>
      <c r="E29" s="190" t="s">
        <v>177</v>
      </c>
    </row>
    <row r="30" spans="2:5" outlineLevel="1" x14ac:dyDescent="0.3">
      <c r="C30" s="19">
        <v>24</v>
      </c>
      <c r="D30" s="189" t="s">
        <v>176</v>
      </c>
      <c r="E30" s="190" t="s">
        <v>177</v>
      </c>
    </row>
    <row r="31" spans="2:5" ht="18" customHeight="1" outlineLevel="1" x14ac:dyDescent="0.3">
      <c r="C31" s="20">
        <v>25</v>
      </c>
      <c r="D31" s="191" t="s">
        <v>176</v>
      </c>
      <c r="E31" s="192" t="s">
        <v>177</v>
      </c>
    </row>
    <row r="32" spans="2:5" ht="18" customHeight="1" x14ac:dyDescent="0.3">
      <c r="B32" s="50" t="s">
        <v>270</v>
      </c>
      <c r="C32" s="49"/>
      <c r="E32" s="10"/>
    </row>
    <row r="33" spans="2:17" ht="18" customHeight="1" x14ac:dyDescent="0.3">
      <c r="B33" s="49"/>
      <c r="C33" s="49"/>
      <c r="D33" s="10"/>
      <c r="E33" s="10"/>
    </row>
    <row r="34" spans="2:17" x14ac:dyDescent="0.3"/>
    <row r="35" spans="2:17" s="10" customFormat="1" hidden="1" x14ac:dyDescent="0.3">
      <c r="B35"/>
      <c r="C35"/>
      <c r="D35"/>
      <c r="E35"/>
      <c r="F35"/>
      <c r="L35"/>
      <c r="M35"/>
      <c r="N35"/>
      <c r="O35"/>
      <c r="P35"/>
      <c r="Q35"/>
    </row>
    <row r="52" ht="14.4" customHeight="1" x14ac:dyDescent="0.3"/>
  </sheetData>
  <mergeCells count="1">
    <mergeCell ref="C5:E5"/>
  </mergeCells>
  <phoneticPr fontId="9"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1D204-DC1B-4337-B9E1-E30C582805E7}">
  <sheetPr>
    <tabColor theme="9" tint="0.59999389629810485"/>
  </sheetPr>
  <dimension ref="A1:R35"/>
  <sheetViews>
    <sheetView showGridLines="0" zoomScale="90" zoomScaleNormal="90" workbookViewId="0">
      <pane ySplit="13" topLeftCell="A14" activePane="bottomLeft" state="frozen"/>
      <selection pane="bottomLeft" activeCell="E4" sqref="E4"/>
    </sheetView>
  </sheetViews>
  <sheetFormatPr defaultColWidth="0" defaultRowHeight="14.4" zeroHeight="1" outlineLevelRow="1" outlineLevelCol="1" x14ac:dyDescent="0.3"/>
  <cols>
    <col min="1" max="1" width="13.5546875" customWidth="1"/>
    <col min="2" max="2" width="34.5546875" customWidth="1"/>
    <col min="3" max="3" width="23.109375" customWidth="1"/>
    <col min="4" max="4" width="21.5546875" customWidth="1"/>
    <col min="5" max="5" width="35.5546875" customWidth="1"/>
    <col min="6" max="6" width="50.109375" customWidth="1"/>
    <col min="7" max="7" width="18.5546875" customWidth="1"/>
    <col min="8" max="9" width="18.5546875" hidden="1" customWidth="1" outlineLevel="1"/>
    <col min="10" max="10" width="30.44140625" style="10" customWidth="1" collapsed="1"/>
    <col min="11" max="14" width="30.44140625" style="10" customWidth="1"/>
    <col min="15" max="15" width="20" customWidth="1"/>
    <col min="16" max="16" width="20" hidden="1" customWidth="1"/>
    <col min="17" max="17" width="16.5546875" hidden="1" customWidth="1"/>
    <col min="18" max="18" width="13.5546875" hidden="1" customWidth="1"/>
    <col min="19" max="16384" width="8.88671875" hidden="1"/>
  </cols>
  <sheetData>
    <row r="1" spans="2:18" s="6" customFormat="1" ht="64.349999999999994" customHeight="1" x14ac:dyDescent="0.3">
      <c r="B1" s="7" t="s">
        <v>275</v>
      </c>
      <c r="C1" s="7"/>
      <c r="J1" s="206" t="s">
        <v>289</v>
      </c>
      <c r="K1" s="35"/>
      <c r="L1" s="35"/>
      <c r="M1" s="35"/>
      <c r="N1" s="35"/>
    </row>
    <row r="2" spans="2:18" s="4" customFormat="1" ht="5.0999999999999996" customHeight="1" x14ac:dyDescent="0.3">
      <c r="E2" s="8"/>
      <c r="J2" s="32"/>
      <c r="K2" s="32"/>
      <c r="L2" s="32"/>
      <c r="M2" s="32"/>
      <c r="N2" s="32"/>
    </row>
    <row r="3" spans="2:18" x14ac:dyDescent="0.3"/>
    <row r="4" spans="2:18" ht="17.399999999999999" x14ac:dyDescent="0.3">
      <c r="B4" s="235" t="s">
        <v>250</v>
      </c>
      <c r="C4" s="235"/>
      <c r="D4" s="235"/>
      <c r="E4" s="184" t="s">
        <v>293</v>
      </c>
    </row>
    <row r="5" spans="2:18" ht="17.399999999999999" x14ac:dyDescent="0.3">
      <c r="B5" s="119" t="s">
        <v>251</v>
      </c>
      <c r="C5" s="119"/>
      <c r="D5" s="119"/>
      <c r="E5" s="184" t="str">
        <f>IF(E4="Single-score MCA Approach", IF(SUM(G14:G31)=1, "Valid", "Invalid"),
IF(E4="Multi-score MCA Approach", IF(AND(OR(SUM(G14:G16)=1, SUM(G14:G16)=0), OR(SUM(G17:G19)=1, SUM(G17:G19)=0), OR(SUM(G20:G22)=1, SUM(G20:G22)=0), OR(SUM(G23:G25)=1, SUM(G23:G25)=0), OR(SUM(G26:G28)=1, SUM(G26:G28)=0), OR(SUM(G29:G31)=1, SUM(G29:G31)=0)), "Valid", "Invalid"), ""))</f>
        <v>Valid</v>
      </c>
    </row>
    <row r="6" spans="2:18" x14ac:dyDescent="0.3">
      <c r="B6" s="47" t="s">
        <v>273</v>
      </c>
      <c r="C6" s="47"/>
    </row>
    <row r="7" spans="2:18" x14ac:dyDescent="0.3">
      <c r="B7" s="47" t="s">
        <v>272</v>
      </c>
      <c r="C7" s="47"/>
    </row>
    <row r="8" spans="2:18" x14ac:dyDescent="0.3"/>
    <row r="9" spans="2:18" ht="17.399999999999999" x14ac:dyDescent="0.3">
      <c r="B9" s="235" t="s">
        <v>141</v>
      </c>
      <c r="C9" s="235"/>
      <c r="D9" s="235"/>
      <c r="E9" s="16"/>
      <c r="F9" s="16"/>
      <c r="G9" s="16"/>
      <c r="H9" s="16"/>
      <c r="I9" s="16"/>
      <c r="J9" s="36"/>
      <c r="K9" s="36"/>
      <c r="L9" s="36"/>
      <c r="M9" s="36"/>
      <c r="N9" s="37"/>
    </row>
    <row r="10" spans="2:18" x14ac:dyDescent="0.3">
      <c r="B10" s="61" t="s">
        <v>205</v>
      </c>
      <c r="C10" s="61"/>
      <c r="D10" s="61"/>
      <c r="E10" s="17"/>
      <c r="F10" s="17"/>
      <c r="G10" s="17"/>
      <c r="H10" s="17"/>
      <c r="I10" s="17"/>
      <c r="J10" s="38"/>
      <c r="K10" s="38"/>
      <c r="L10" s="38"/>
      <c r="M10" s="38"/>
      <c r="N10" s="39"/>
    </row>
    <row r="11" spans="2:18" x14ac:dyDescent="0.3">
      <c r="B11" s="237" t="s">
        <v>171</v>
      </c>
      <c r="C11" s="246" t="s">
        <v>271</v>
      </c>
      <c r="D11" s="238" t="s">
        <v>170</v>
      </c>
      <c r="E11" s="237" t="s">
        <v>204</v>
      </c>
      <c r="F11" s="237" t="s">
        <v>201</v>
      </c>
      <c r="G11" s="236" t="s">
        <v>290</v>
      </c>
      <c r="H11" s="236" t="s">
        <v>288</v>
      </c>
      <c r="I11" s="236" t="s">
        <v>287</v>
      </c>
      <c r="J11" s="233" t="s">
        <v>140</v>
      </c>
      <c r="K11" s="234"/>
      <c r="L11" s="234"/>
      <c r="M11" s="234"/>
      <c r="N11" s="234"/>
    </row>
    <row r="12" spans="2:18" x14ac:dyDescent="0.3">
      <c r="B12" s="237"/>
      <c r="C12" s="246"/>
      <c r="D12" s="239"/>
      <c r="E12" s="237"/>
      <c r="F12" s="237"/>
      <c r="G12" s="236"/>
      <c r="H12" s="236"/>
      <c r="I12" s="236"/>
      <c r="J12" s="40">
        <v>5</v>
      </c>
      <c r="K12" s="41">
        <v>4</v>
      </c>
      <c r="L12" s="41">
        <v>3</v>
      </c>
      <c r="M12" s="41">
        <v>2</v>
      </c>
      <c r="N12" s="41">
        <v>1</v>
      </c>
    </row>
    <row r="13" spans="2:18" x14ac:dyDescent="0.3">
      <c r="B13" s="237"/>
      <c r="C13" s="246"/>
      <c r="D13" s="240"/>
      <c r="E13" s="237"/>
      <c r="F13" s="237"/>
      <c r="G13" s="236"/>
      <c r="H13" s="236"/>
      <c r="I13" s="236"/>
      <c r="J13" s="21" t="s">
        <v>149</v>
      </c>
      <c r="K13" s="22" t="s">
        <v>150</v>
      </c>
      <c r="L13" s="22" t="s">
        <v>151</v>
      </c>
      <c r="M13" s="22" t="s">
        <v>152</v>
      </c>
      <c r="N13" s="22" t="s">
        <v>153</v>
      </c>
    </row>
    <row r="14" spans="2:18" ht="69" x14ac:dyDescent="0.3">
      <c r="B14" s="241" t="s">
        <v>175</v>
      </c>
      <c r="C14" s="247">
        <f>IF($E$4="Multi-score MCA Approach","No objective level weighting applied",SUM(G14:G16))</f>
        <v>0.35</v>
      </c>
      <c r="D14" s="63" t="s">
        <v>129</v>
      </c>
      <c r="E14" s="144" t="s">
        <v>145</v>
      </c>
      <c r="F14" s="144" t="s">
        <v>160</v>
      </c>
      <c r="G14" s="197">
        <v>0.2</v>
      </c>
      <c r="H14" s="197">
        <v>0.2</v>
      </c>
      <c r="I14" s="197">
        <v>0.6</v>
      </c>
      <c r="J14" s="71" t="s">
        <v>219</v>
      </c>
      <c r="K14" s="72" t="s">
        <v>220</v>
      </c>
      <c r="L14" s="72" t="s">
        <v>221</v>
      </c>
      <c r="M14" s="72" t="s">
        <v>222</v>
      </c>
      <c r="N14" s="73" t="s">
        <v>223</v>
      </c>
      <c r="P14" s="195">
        <f>SUM(G14:G16)</f>
        <v>0.35</v>
      </c>
      <c r="Q14" s="195">
        <f>SUM($G$14:$G$31)</f>
        <v>0.99999999999999989</v>
      </c>
      <c r="R14" s="50" t="str">
        <f>IF(AND($E$4="Single-score MCA Approach", Q14=1), "Valid", IF(AND($E$4="Multi-score MCA Approach", P14=1), "Valid", "Invalid"))</f>
        <v>Valid</v>
      </c>
    </row>
    <row r="15" spans="2:18" ht="66" x14ac:dyDescent="0.3">
      <c r="B15" s="242"/>
      <c r="C15" s="248"/>
      <c r="D15" s="66" t="s">
        <v>131</v>
      </c>
      <c r="E15" s="145" t="s">
        <v>136</v>
      </c>
      <c r="F15" s="146" t="s">
        <v>154</v>
      </c>
      <c r="G15" s="196">
        <v>0.15</v>
      </c>
      <c r="H15" s="196">
        <v>0.15</v>
      </c>
      <c r="I15" s="196">
        <v>0.4</v>
      </c>
      <c r="J15" s="77" t="s">
        <v>229</v>
      </c>
      <c r="K15" s="78" t="s">
        <v>230</v>
      </c>
      <c r="L15" s="78" t="s">
        <v>231</v>
      </c>
      <c r="M15" s="78" t="s">
        <v>165</v>
      </c>
      <c r="N15" s="79" t="s">
        <v>232</v>
      </c>
      <c r="P15" s="195">
        <f>P14</f>
        <v>0.35</v>
      </c>
      <c r="Q15" s="195">
        <f t="shared" ref="Q15:Q31" si="0">SUM($G$14:$G$31)</f>
        <v>0.99999999999999989</v>
      </c>
      <c r="R15" s="50" t="str">
        <f t="shared" ref="R15:R31" si="1">IF(AND($E$4="Single-score MCA Approach", Q15=1), "Valid", IF(AND($E$4="Multi-score MCA Approach", P15=1), "Valid", "Invalid"))</f>
        <v>Valid</v>
      </c>
    </row>
    <row r="16" spans="2:18" ht="15" hidden="1" customHeight="1" outlineLevel="1" x14ac:dyDescent="0.3">
      <c r="B16" s="243"/>
      <c r="C16" s="248"/>
      <c r="D16" s="134" t="s">
        <v>301</v>
      </c>
      <c r="E16" s="147"/>
      <c r="F16" s="147"/>
      <c r="G16" s="196"/>
      <c r="H16" s="196"/>
      <c r="I16" s="196"/>
      <c r="J16" s="135"/>
      <c r="K16" s="136"/>
      <c r="L16" s="136"/>
      <c r="M16" s="136"/>
      <c r="N16" s="137"/>
      <c r="P16" s="195">
        <f>P15</f>
        <v>0.35</v>
      </c>
      <c r="Q16" s="195">
        <f t="shared" si="0"/>
        <v>0.99999999999999989</v>
      </c>
      <c r="R16" s="50" t="str">
        <f t="shared" si="1"/>
        <v>Valid</v>
      </c>
    </row>
    <row r="17" spans="2:18" ht="69" collapsed="1" x14ac:dyDescent="0.3">
      <c r="B17" s="244" t="s">
        <v>246</v>
      </c>
      <c r="C17" s="248">
        <f t="shared" ref="C17" si="2">IF($E$4="Multi-score MCA Approach","No objective level weighting applied",SUM(G17:G19))</f>
        <v>0.3</v>
      </c>
      <c r="D17" s="64" t="s">
        <v>130</v>
      </c>
      <c r="E17" s="145" t="s">
        <v>133</v>
      </c>
      <c r="F17" s="145" t="s">
        <v>159</v>
      </c>
      <c r="G17" s="196">
        <v>0.3</v>
      </c>
      <c r="H17" s="196">
        <v>0.3</v>
      </c>
      <c r="I17" s="196">
        <v>1</v>
      </c>
      <c r="J17" s="74" t="s">
        <v>224</v>
      </c>
      <c r="K17" s="75" t="s">
        <v>225</v>
      </c>
      <c r="L17" s="75" t="s">
        <v>226</v>
      </c>
      <c r="M17" s="75" t="s">
        <v>227</v>
      </c>
      <c r="N17" s="76" t="s">
        <v>228</v>
      </c>
      <c r="P17" s="195">
        <f>SUM(G17:G19)</f>
        <v>0.3</v>
      </c>
      <c r="Q17" s="195">
        <f t="shared" si="0"/>
        <v>0.99999999999999989</v>
      </c>
      <c r="R17" s="50" t="str">
        <f t="shared" si="1"/>
        <v>Valid</v>
      </c>
    </row>
    <row r="18" spans="2:18" ht="15" hidden="1" customHeight="1" outlineLevel="1" x14ac:dyDescent="0.3">
      <c r="B18" s="242"/>
      <c r="C18" s="248"/>
      <c r="D18" s="64" t="s">
        <v>302</v>
      </c>
      <c r="E18" s="145"/>
      <c r="F18" s="145"/>
      <c r="G18" s="196"/>
      <c r="H18" s="196"/>
      <c r="I18" s="196"/>
      <c r="J18" s="74"/>
      <c r="K18" s="75"/>
      <c r="L18" s="75"/>
      <c r="M18" s="75"/>
      <c r="N18" s="76"/>
      <c r="P18" s="195">
        <f>P17</f>
        <v>0.3</v>
      </c>
      <c r="Q18" s="195">
        <f t="shared" si="0"/>
        <v>0.99999999999999989</v>
      </c>
      <c r="R18" s="50" t="str">
        <f t="shared" si="1"/>
        <v>Valid</v>
      </c>
    </row>
    <row r="19" spans="2:18" ht="15" hidden="1" customHeight="1" outlineLevel="1" x14ac:dyDescent="0.3">
      <c r="B19" s="243"/>
      <c r="C19" s="248"/>
      <c r="D19" s="64" t="s">
        <v>303</v>
      </c>
      <c r="E19" s="145"/>
      <c r="F19" s="145"/>
      <c r="G19" s="196"/>
      <c r="H19" s="196"/>
      <c r="I19" s="196"/>
      <c r="J19" s="74"/>
      <c r="K19" s="75"/>
      <c r="L19" s="75"/>
      <c r="M19" s="75"/>
      <c r="N19" s="76"/>
      <c r="P19" s="195">
        <f>P18</f>
        <v>0.3</v>
      </c>
      <c r="Q19" s="195">
        <f t="shared" si="0"/>
        <v>0.99999999999999989</v>
      </c>
      <c r="R19" s="50" t="str">
        <f t="shared" si="1"/>
        <v>Valid</v>
      </c>
    </row>
    <row r="20" spans="2:18" ht="71.25" customHeight="1" collapsed="1" x14ac:dyDescent="0.3">
      <c r="B20" s="244" t="s">
        <v>247</v>
      </c>
      <c r="C20" s="248">
        <f t="shared" ref="C20" si="3">IF($E$4="Multi-score MCA Approach","No objective level weighting applied",SUM(G20:G22))</f>
        <v>0.25</v>
      </c>
      <c r="D20" s="66" t="s">
        <v>8</v>
      </c>
      <c r="E20" s="145" t="s">
        <v>134</v>
      </c>
      <c r="F20" s="146" t="s">
        <v>155</v>
      </c>
      <c r="G20" s="196">
        <v>0.15</v>
      </c>
      <c r="H20" s="196">
        <v>0.15</v>
      </c>
      <c r="I20" s="196">
        <v>0.6</v>
      </c>
      <c r="J20" s="74" t="s">
        <v>162</v>
      </c>
      <c r="K20" s="75" t="s">
        <v>163</v>
      </c>
      <c r="L20" s="75" t="s">
        <v>164</v>
      </c>
      <c r="M20" s="75" t="s">
        <v>166</v>
      </c>
      <c r="N20" s="76" t="s">
        <v>167</v>
      </c>
      <c r="P20" s="195">
        <f>SUM(G20:G22)</f>
        <v>0.25</v>
      </c>
      <c r="Q20" s="195">
        <f t="shared" si="0"/>
        <v>0.99999999999999989</v>
      </c>
      <c r="R20" s="50" t="str">
        <f t="shared" si="1"/>
        <v>Valid</v>
      </c>
    </row>
    <row r="21" spans="2:18" ht="71.25" customHeight="1" x14ac:dyDescent="0.3">
      <c r="B21" s="242"/>
      <c r="C21" s="248"/>
      <c r="D21" s="66" t="s">
        <v>132</v>
      </c>
      <c r="E21" s="145" t="s">
        <v>135</v>
      </c>
      <c r="F21" s="146" t="s">
        <v>156</v>
      </c>
      <c r="G21" s="196">
        <v>0.1</v>
      </c>
      <c r="H21" s="196">
        <v>0.1</v>
      </c>
      <c r="I21" s="196">
        <v>0.4</v>
      </c>
      <c r="J21" s="77" t="s">
        <v>233</v>
      </c>
      <c r="K21" s="78" t="s">
        <v>234</v>
      </c>
      <c r="L21" s="78" t="s">
        <v>235</v>
      </c>
      <c r="M21" s="78" t="s">
        <v>236</v>
      </c>
      <c r="N21" s="79" t="s">
        <v>237</v>
      </c>
      <c r="P21" s="195">
        <f>P20</f>
        <v>0.25</v>
      </c>
      <c r="Q21" s="195">
        <f t="shared" si="0"/>
        <v>0.99999999999999989</v>
      </c>
      <c r="R21" s="50" t="str">
        <f t="shared" si="1"/>
        <v>Valid</v>
      </c>
    </row>
    <row r="22" spans="2:18" ht="15" hidden="1" customHeight="1" outlineLevel="1" x14ac:dyDescent="0.3">
      <c r="B22" s="243"/>
      <c r="C22" s="248"/>
      <c r="D22" s="138"/>
      <c r="E22" s="148"/>
      <c r="F22" s="149"/>
      <c r="G22" s="196"/>
      <c r="H22" s="196"/>
      <c r="I22" s="196"/>
      <c r="J22" s="141"/>
      <c r="K22" s="142"/>
      <c r="L22" s="142"/>
      <c r="M22" s="142"/>
      <c r="N22" s="143"/>
      <c r="P22" s="195">
        <f>P21</f>
        <v>0.25</v>
      </c>
      <c r="Q22" s="195">
        <f t="shared" si="0"/>
        <v>0.99999999999999989</v>
      </c>
      <c r="R22" s="50" t="str">
        <f t="shared" si="1"/>
        <v>Valid</v>
      </c>
    </row>
    <row r="23" spans="2:18" ht="55.2" collapsed="1" x14ac:dyDescent="0.3">
      <c r="B23" s="244" t="s">
        <v>248</v>
      </c>
      <c r="C23" s="248">
        <f t="shared" ref="C23" si="4">IF($E$4="Multi-score MCA Approach","No objective level weighting applied",SUM(G23:G25))</f>
        <v>0.1</v>
      </c>
      <c r="D23" s="66" t="s">
        <v>9</v>
      </c>
      <c r="E23" s="145" t="s">
        <v>137</v>
      </c>
      <c r="F23" s="146" t="s">
        <v>157</v>
      </c>
      <c r="G23" s="196">
        <v>0.1</v>
      </c>
      <c r="H23" s="196">
        <v>0.1</v>
      </c>
      <c r="I23" s="196">
        <v>1</v>
      </c>
      <c r="J23" s="77" t="s">
        <v>238</v>
      </c>
      <c r="K23" s="78" t="s">
        <v>239</v>
      </c>
      <c r="L23" s="78" t="s">
        <v>240</v>
      </c>
      <c r="M23" s="78" t="s">
        <v>241</v>
      </c>
      <c r="N23" s="79" t="s">
        <v>168</v>
      </c>
      <c r="P23" s="195">
        <f>SUM(G23:G25)</f>
        <v>0.1</v>
      </c>
      <c r="Q23" s="195">
        <f t="shared" si="0"/>
        <v>0.99999999999999989</v>
      </c>
      <c r="R23" s="50" t="str">
        <f t="shared" si="1"/>
        <v>Valid</v>
      </c>
    </row>
    <row r="24" spans="2:18" hidden="1" outlineLevel="1" x14ac:dyDescent="0.3">
      <c r="B24" s="242"/>
      <c r="C24" s="248"/>
      <c r="D24" s="138"/>
      <c r="E24" s="139"/>
      <c r="F24" s="140"/>
      <c r="G24" s="196"/>
      <c r="H24" s="204"/>
      <c r="I24" s="204"/>
      <c r="J24" s="141"/>
      <c r="K24" s="142"/>
      <c r="L24" s="142"/>
      <c r="M24" s="142"/>
      <c r="N24" s="143"/>
      <c r="P24" s="195">
        <f>P23</f>
        <v>0.1</v>
      </c>
      <c r="Q24" s="195">
        <f t="shared" si="0"/>
        <v>0.99999999999999989</v>
      </c>
      <c r="R24" s="50" t="str">
        <f t="shared" si="1"/>
        <v>Valid</v>
      </c>
    </row>
    <row r="25" spans="2:18" hidden="1" outlineLevel="1" x14ac:dyDescent="0.3">
      <c r="B25" s="243"/>
      <c r="C25" s="248"/>
      <c r="D25" s="66"/>
      <c r="E25" s="65"/>
      <c r="F25" s="67"/>
      <c r="G25" s="196"/>
      <c r="H25" s="203"/>
      <c r="I25" s="203"/>
      <c r="J25" s="77"/>
      <c r="K25" s="78"/>
      <c r="L25" s="78"/>
      <c r="M25" s="78"/>
      <c r="N25" s="79"/>
      <c r="P25" s="195">
        <f>P24</f>
        <v>0.1</v>
      </c>
      <c r="Q25" s="195">
        <f t="shared" si="0"/>
        <v>0.99999999999999989</v>
      </c>
      <c r="R25" s="50" t="str">
        <f t="shared" si="1"/>
        <v>Valid</v>
      </c>
    </row>
    <row r="26" spans="2:18" ht="19.350000000000001" hidden="1" customHeight="1" outlineLevel="1" x14ac:dyDescent="0.3">
      <c r="B26" s="244" t="s">
        <v>173</v>
      </c>
      <c r="C26" s="248">
        <f t="shared" ref="C26" si="5">IF($E$4="Multi-score MCA Approach","No objective level weighting applied",SUM(G26:G28))</f>
        <v>0</v>
      </c>
      <c r="D26" s="66"/>
      <c r="E26" s="145" t="s">
        <v>142</v>
      </c>
      <c r="F26" s="146" t="s">
        <v>158</v>
      </c>
      <c r="G26" s="196"/>
      <c r="H26" s="203"/>
      <c r="I26" s="203"/>
      <c r="J26" s="77" t="s">
        <v>161</v>
      </c>
      <c r="K26" s="78" t="s">
        <v>161</v>
      </c>
      <c r="L26" s="78" t="s">
        <v>161</v>
      </c>
      <c r="M26" s="78" t="s">
        <v>161</v>
      </c>
      <c r="N26" s="79" t="s">
        <v>161</v>
      </c>
      <c r="P26" s="195">
        <f>SUM(G26:G28)</f>
        <v>0</v>
      </c>
      <c r="Q26" s="195">
        <f t="shared" si="0"/>
        <v>0.99999999999999989</v>
      </c>
      <c r="R26" s="50" t="str">
        <f t="shared" si="1"/>
        <v>Valid</v>
      </c>
    </row>
    <row r="27" spans="2:18" ht="19.350000000000001" hidden="1" customHeight="1" outlineLevel="1" x14ac:dyDescent="0.3">
      <c r="B27" s="242"/>
      <c r="C27" s="248"/>
      <c r="D27" s="138"/>
      <c r="E27" s="139" t="s">
        <v>142</v>
      </c>
      <c r="F27" s="140" t="s">
        <v>158</v>
      </c>
      <c r="G27" s="196"/>
      <c r="H27" s="204"/>
      <c r="I27" s="204"/>
      <c r="J27" s="141" t="s">
        <v>161</v>
      </c>
      <c r="K27" s="142" t="s">
        <v>161</v>
      </c>
      <c r="L27" s="142" t="s">
        <v>161</v>
      </c>
      <c r="M27" s="142" t="s">
        <v>161</v>
      </c>
      <c r="N27" s="143" t="s">
        <v>161</v>
      </c>
      <c r="P27" s="195">
        <f>P26</f>
        <v>0</v>
      </c>
      <c r="Q27" s="195">
        <f t="shared" si="0"/>
        <v>0.99999999999999989</v>
      </c>
      <c r="R27" s="50" t="str">
        <f t="shared" si="1"/>
        <v>Valid</v>
      </c>
    </row>
    <row r="28" spans="2:18" ht="19.350000000000001" hidden="1" customHeight="1" outlineLevel="1" x14ac:dyDescent="0.3">
      <c r="B28" s="243"/>
      <c r="C28" s="248"/>
      <c r="D28" s="66"/>
      <c r="E28" s="65" t="s">
        <v>142</v>
      </c>
      <c r="F28" s="67" t="s">
        <v>158</v>
      </c>
      <c r="G28" s="196"/>
      <c r="H28" s="203"/>
      <c r="I28" s="203"/>
      <c r="J28" s="77" t="s">
        <v>161</v>
      </c>
      <c r="K28" s="78" t="s">
        <v>161</v>
      </c>
      <c r="L28" s="78" t="s">
        <v>161</v>
      </c>
      <c r="M28" s="78" t="s">
        <v>161</v>
      </c>
      <c r="N28" s="79" t="s">
        <v>161</v>
      </c>
      <c r="P28" s="195">
        <f>P27</f>
        <v>0</v>
      </c>
      <c r="Q28" s="195">
        <f t="shared" si="0"/>
        <v>0.99999999999999989</v>
      </c>
      <c r="R28" s="50" t="str">
        <f t="shared" si="1"/>
        <v>Valid</v>
      </c>
    </row>
    <row r="29" spans="2:18" ht="19.350000000000001" hidden="1" customHeight="1" outlineLevel="1" x14ac:dyDescent="0.3">
      <c r="B29" s="244" t="s">
        <v>173</v>
      </c>
      <c r="C29" s="248">
        <f t="shared" ref="C29" si="6">IF($E$4="Multi-score MCA Approach","No objective level weighting applied",SUM(G29:G31))</f>
        <v>0</v>
      </c>
      <c r="D29" s="66"/>
      <c r="E29" s="145" t="s">
        <v>142</v>
      </c>
      <c r="F29" s="146" t="s">
        <v>158</v>
      </c>
      <c r="G29" s="196"/>
      <c r="H29" s="203"/>
      <c r="I29" s="203"/>
      <c r="J29" s="77" t="s">
        <v>161</v>
      </c>
      <c r="K29" s="78" t="s">
        <v>161</v>
      </c>
      <c r="L29" s="78" t="s">
        <v>161</v>
      </c>
      <c r="M29" s="78" t="s">
        <v>161</v>
      </c>
      <c r="N29" s="79" t="s">
        <v>161</v>
      </c>
      <c r="P29" s="195">
        <f>SUM(G29:G31)</f>
        <v>0</v>
      </c>
      <c r="Q29" s="195">
        <f t="shared" si="0"/>
        <v>0.99999999999999989</v>
      </c>
      <c r="R29" s="50" t="str">
        <f t="shared" si="1"/>
        <v>Valid</v>
      </c>
    </row>
    <row r="30" spans="2:18" ht="19.350000000000001" hidden="1" customHeight="1" outlineLevel="1" x14ac:dyDescent="0.3">
      <c r="B30" s="242"/>
      <c r="C30" s="248"/>
      <c r="D30" s="138"/>
      <c r="E30" s="139" t="s">
        <v>142</v>
      </c>
      <c r="F30" s="140" t="s">
        <v>158</v>
      </c>
      <c r="G30" s="196"/>
      <c r="H30" s="204"/>
      <c r="I30" s="204"/>
      <c r="J30" s="141" t="s">
        <v>161</v>
      </c>
      <c r="K30" s="142" t="s">
        <v>161</v>
      </c>
      <c r="L30" s="142" t="s">
        <v>161</v>
      </c>
      <c r="M30" s="142" t="s">
        <v>161</v>
      </c>
      <c r="N30" s="143" t="s">
        <v>161</v>
      </c>
      <c r="P30" s="195">
        <f>P29</f>
        <v>0</v>
      </c>
      <c r="Q30" s="195">
        <f t="shared" si="0"/>
        <v>0.99999999999999989</v>
      </c>
      <c r="R30" s="50" t="str">
        <f t="shared" si="1"/>
        <v>Valid</v>
      </c>
    </row>
    <row r="31" spans="2:18" ht="19.350000000000001" hidden="1" customHeight="1" outlineLevel="1" x14ac:dyDescent="0.3">
      <c r="B31" s="245"/>
      <c r="C31" s="249"/>
      <c r="D31" s="68"/>
      <c r="E31" s="69" t="s">
        <v>142</v>
      </c>
      <c r="F31" s="70" t="s">
        <v>158</v>
      </c>
      <c r="G31" s="198"/>
      <c r="H31" s="205"/>
      <c r="I31" s="205"/>
      <c r="J31" s="80" t="s">
        <v>161</v>
      </c>
      <c r="K31" s="81" t="s">
        <v>161</v>
      </c>
      <c r="L31" s="81" t="s">
        <v>161</v>
      </c>
      <c r="M31" s="81" t="s">
        <v>161</v>
      </c>
      <c r="N31" s="82" t="s">
        <v>161</v>
      </c>
      <c r="P31" s="195">
        <f>P30</f>
        <v>0</v>
      </c>
      <c r="Q31" s="195">
        <f t="shared" si="0"/>
        <v>0.99999999999999989</v>
      </c>
      <c r="R31" s="50" t="str">
        <f t="shared" si="1"/>
        <v>Valid</v>
      </c>
    </row>
    <row r="32" spans="2:18" collapsed="1" x14ac:dyDescent="0.3">
      <c r="B32" s="50" t="s">
        <v>268</v>
      </c>
      <c r="C32" s="50"/>
      <c r="D32" s="1"/>
      <c r="E32" s="10"/>
      <c r="F32" s="11"/>
      <c r="G32" s="199" t="s">
        <v>280</v>
      </c>
      <c r="H32" s="199"/>
      <c r="I32" s="199"/>
      <c r="M32" s="200"/>
    </row>
    <row r="33" spans="2:3" x14ac:dyDescent="0.3">
      <c r="B33" s="50"/>
      <c r="C33" s="50"/>
    </row>
    <row r="34" spans="2:3" x14ac:dyDescent="0.3"/>
    <row r="35" spans="2:3" x14ac:dyDescent="0.3"/>
  </sheetData>
  <mergeCells count="23">
    <mergeCell ref="B29:B31"/>
    <mergeCell ref="C11:C13"/>
    <mergeCell ref="C14:C16"/>
    <mergeCell ref="C17:C19"/>
    <mergeCell ref="C20:C22"/>
    <mergeCell ref="C23:C25"/>
    <mergeCell ref="C26:C28"/>
    <mergeCell ref="C29:C31"/>
    <mergeCell ref="B26:B28"/>
    <mergeCell ref="B4:D4"/>
    <mergeCell ref="B14:B16"/>
    <mergeCell ref="B17:B19"/>
    <mergeCell ref="B20:B22"/>
    <mergeCell ref="B23:B25"/>
    <mergeCell ref="J11:N11"/>
    <mergeCell ref="B9:D9"/>
    <mergeCell ref="G11:G13"/>
    <mergeCell ref="F11:F13"/>
    <mergeCell ref="E11:E13"/>
    <mergeCell ref="D11:D13"/>
    <mergeCell ref="B11:B13"/>
    <mergeCell ref="H11:H13"/>
    <mergeCell ref="I11:I13"/>
  </mergeCells>
  <phoneticPr fontId="9" type="noConversion"/>
  <conditionalFormatting sqref="G14:H31">
    <cfRule type="expression" dxfId="2" priority="3">
      <formula>AND(R14="Invalid", D14&lt;&gt;"")</formula>
    </cfRule>
  </conditionalFormatting>
  <conditionalFormatting sqref="I14:I23">
    <cfRule type="expression" dxfId="1" priority="1">
      <formula>AND(T14="Invalid", F14&lt;&gt;"")</formula>
    </cfRule>
  </conditionalFormatting>
  <conditionalFormatting sqref="I24:I31">
    <cfRule type="expression" dxfId="0" priority="4">
      <formula>AND(S24="Invalid", E24&lt;&gt;"")</formula>
    </cfRule>
  </conditionalFormatting>
  <dataValidations count="1">
    <dataValidation type="list" showInputMessage="1" showErrorMessage="1" sqref="E4" xr:uid="{413811EC-64B5-4C36-8C12-925DE8DB0CFD}">
      <formula1>"Single-score MCA Approach, Multi-score MCA Approach"</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8829E3E-A35D-400D-A356-2A9B67D198D6}">
          <x14:formula1>
            <xm:f>'General Inputs'!$C$18:$C$23</xm:f>
          </x14:formula1>
          <xm:sqref>B29 B26 B23 B20 B17 B14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F8638-9391-4C62-ACB8-F793C0650E0E}">
  <sheetPr>
    <tabColor theme="9" tint="0.59999389629810485"/>
    <outlinePr summaryBelow="0" summaryRight="0"/>
  </sheetPr>
  <dimension ref="A1:BK40"/>
  <sheetViews>
    <sheetView showGridLines="0" zoomScale="90" zoomScaleNormal="90" workbookViewId="0">
      <pane xSplit="4" ySplit="8" topLeftCell="E9" activePane="bottomRight" state="frozen"/>
      <selection pane="topRight" activeCell="E1" sqref="E1"/>
      <selection pane="bottomLeft" activeCell="A9" sqref="A9"/>
      <selection pane="bottomRight" activeCell="L9" sqref="L9"/>
    </sheetView>
  </sheetViews>
  <sheetFormatPr defaultColWidth="0" defaultRowHeight="14.4" zeroHeight="1" outlineLevelRow="1" outlineLevelCol="1" x14ac:dyDescent="0.3"/>
  <cols>
    <col min="1" max="1" width="13.5546875" customWidth="1"/>
    <col min="2" max="2" width="12" customWidth="1"/>
    <col min="3" max="3" width="29.109375" customWidth="1"/>
    <col min="4" max="4" width="13.5546875" customWidth="1"/>
    <col min="5" max="5" width="8.44140625" customWidth="1"/>
    <col min="6" max="6" width="26.6640625" style="47" customWidth="1" collapsed="1"/>
    <col min="7" max="7" width="28.44140625" style="47" hidden="1" customWidth="1" outlineLevel="1"/>
    <col min="8" max="8" width="8.109375" style="47" customWidth="1"/>
    <col min="9" max="9" width="28.44140625" style="47" customWidth="1" collapsed="1"/>
    <col min="10" max="10" width="24" style="47" hidden="1" customWidth="1" outlineLevel="1"/>
    <col min="11" max="11" width="7.5546875" style="47" customWidth="1"/>
    <col min="12" max="12" width="28.44140625" style="47" customWidth="1" collapsed="1"/>
    <col min="13" max="13" width="30.33203125" style="47" hidden="1" customWidth="1" outlineLevel="1"/>
    <col min="14" max="14" width="8.44140625" customWidth="1"/>
    <col min="15" max="15" width="28.44140625" style="47" customWidth="1" collapsed="1"/>
    <col min="16" max="16" width="28.44140625" style="47" hidden="1" customWidth="1" outlineLevel="1"/>
    <col min="17" max="17" width="8.109375" style="47" customWidth="1"/>
    <col min="18" max="18" width="28.44140625" style="47" customWidth="1" collapsed="1"/>
    <col min="19" max="19" width="28.44140625" style="47" hidden="1" customWidth="1" outlineLevel="1"/>
    <col min="20" max="20" width="7.5546875" style="47" customWidth="1"/>
    <col min="21" max="21" width="28.44140625" style="47" customWidth="1" collapsed="1"/>
    <col min="22" max="22" width="28.44140625" style="47" hidden="1" customWidth="1" outlineLevel="1"/>
    <col min="23" max="23" width="8.44140625" customWidth="1"/>
    <col min="24" max="24" width="28.44140625" style="47" customWidth="1" collapsed="1"/>
    <col min="25" max="25" width="28.44140625" style="47" hidden="1" customWidth="1" outlineLevel="1"/>
    <col min="26" max="26" width="8.109375" style="47" customWidth="1"/>
    <col min="27" max="27" width="28.44140625" style="47" customWidth="1" collapsed="1"/>
    <col min="28" max="28" width="28.44140625" style="47" hidden="1" customWidth="1" outlineLevel="1"/>
    <col min="29" max="29" width="7.5546875" style="47" customWidth="1"/>
    <col min="30" max="30" width="28.44140625" style="47" customWidth="1" collapsed="1"/>
    <col min="31" max="31" width="28.44140625" style="47" hidden="1" customWidth="1" outlineLevel="1"/>
    <col min="32" max="32" width="8.44140625" customWidth="1"/>
    <col min="33" max="33" width="28.44140625" style="47" customWidth="1" collapsed="1"/>
    <col min="34" max="34" width="28.44140625" style="47" hidden="1" customWidth="1" outlineLevel="1"/>
    <col min="35" max="35" width="8.44140625" customWidth="1"/>
    <col min="36" max="36" width="28.44140625" style="47" customWidth="1" collapsed="1"/>
    <col min="37" max="37" width="28.44140625" style="47" hidden="1" customWidth="1" outlineLevel="1"/>
    <col min="38" max="38" width="8.44140625" customWidth="1"/>
    <col min="39" max="39" width="28.44140625" style="47" customWidth="1" collapsed="1"/>
    <col min="40" max="40" width="28.44140625" style="47" hidden="1" customWidth="1" outlineLevel="1"/>
    <col min="41" max="41" width="8.44140625" customWidth="1"/>
    <col min="42" max="42" width="28.44140625" style="47" customWidth="1" collapsed="1"/>
    <col min="43" max="43" width="28.44140625" style="47" hidden="1" customWidth="1" outlineLevel="1"/>
    <col min="44" max="44" width="8.44140625" customWidth="1"/>
    <col min="45" max="45" width="28.44140625" style="47" customWidth="1" collapsed="1"/>
    <col min="46" max="46" width="28.44140625" style="47" hidden="1" customWidth="1" outlineLevel="1"/>
    <col min="47" max="47" width="8.44140625" customWidth="1"/>
    <col min="48" max="48" width="28.44140625" style="47" customWidth="1" collapsed="1"/>
    <col min="49" max="49" width="28.44140625" style="47" hidden="1" customWidth="1" outlineLevel="1"/>
    <col min="50" max="50" width="8.44140625" customWidth="1"/>
    <col min="51" max="51" width="28.44140625" style="47" customWidth="1" collapsed="1"/>
    <col min="52" max="52" width="28.44140625" style="47" hidden="1" customWidth="1" outlineLevel="1"/>
    <col min="53" max="53" width="8.44140625" customWidth="1"/>
    <col min="54" max="54" width="28.44140625" style="47" customWidth="1" collapsed="1"/>
    <col min="55" max="55" width="28.44140625" style="47" hidden="1" customWidth="1" outlineLevel="1"/>
    <col min="56" max="56" width="8.44140625" customWidth="1"/>
    <col min="57" max="57" width="28.44140625" style="47" customWidth="1" collapsed="1"/>
    <col min="58" max="58" width="28.44140625" style="47" hidden="1" customWidth="1" outlineLevel="1"/>
    <col min="59" max="60" width="8.88671875" customWidth="1"/>
    <col min="61" max="63" width="0" hidden="1" customWidth="1"/>
    <col min="64" max="16384" width="8.88671875" hidden="1"/>
  </cols>
  <sheetData>
    <row r="1" spans="2:58" s="6" customFormat="1" ht="64.349999999999994" customHeight="1" x14ac:dyDescent="0.3">
      <c r="B1" s="7" t="s">
        <v>276</v>
      </c>
      <c r="F1" s="43"/>
      <c r="G1" s="43"/>
      <c r="H1" s="43"/>
      <c r="I1" s="43"/>
      <c r="J1" s="43"/>
      <c r="K1" s="43"/>
      <c r="L1" s="43"/>
      <c r="M1" s="43"/>
      <c r="O1" s="43"/>
      <c r="P1" s="43"/>
      <c r="Q1" s="43"/>
      <c r="R1" s="43"/>
      <c r="S1" s="43"/>
      <c r="T1" s="43"/>
      <c r="U1" s="43"/>
      <c r="V1" s="43"/>
      <c r="X1" s="43"/>
      <c r="Y1" s="43"/>
      <c r="Z1" s="43"/>
      <c r="AA1" s="52" t="s">
        <v>304</v>
      </c>
      <c r="AB1" s="52"/>
      <c r="AC1" s="43"/>
      <c r="AD1" s="43"/>
      <c r="AE1" s="43"/>
      <c r="AG1" s="43"/>
      <c r="AH1" s="43"/>
      <c r="AJ1" s="43"/>
      <c r="AK1" s="43"/>
      <c r="AM1" s="43"/>
      <c r="AN1" s="43"/>
      <c r="AP1" s="52"/>
      <c r="AQ1" s="52"/>
      <c r="AS1" s="43"/>
      <c r="AT1" s="43"/>
      <c r="AY1" s="43"/>
      <c r="AZ1" s="43"/>
      <c r="BB1" s="43"/>
      <c r="BC1" s="43"/>
      <c r="BE1" s="43"/>
      <c r="BF1" s="43"/>
    </row>
    <row r="2" spans="2:58" s="4" customFormat="1" x14ac:dyDescent="0.3">
      <c r="F2" s="44"/>
      <c r="G2" s="44"/>
      <c r="H2" s="44"/>
      <c r="I2" s="44"/>
      <c r="J2" s="44"/>
      <c r="K2" s="44"/>
      <c r="L2" s="44"/>
      <c r="M2" s="44"/>
      <c r="O2" s="44"/>
      <c r="P2" s="44"/>
      <c r="Q2" s="44"/>
      <c r="R2" s="44"/>
      <c r="S2" s="44"/>
      <c r="T2" s="44"/>
      <c r="U2" s="44"/>
      <c r="V2" s="44"/>
      <c r="X2" s="44"/>
      <c r="Y2" s="44"/>
      <c r="Z2" s="44"/>
      <c r="AA2" s="44"/>
      <c r="AB2" s="44"/>
      <c r="AC2" s="44"/>
      <c r="AD2" s="44"/>
      <c r="AE2" s="44"/>
      <c r="AG2" s="44"/>
      <c r="AH2" s="44"/>
      <c r="AJ2" s="44"/>
      <c r="AK2" s="44"/>
      <c r="AM2" s="44"/>
      <c r="AN2" s="44"/>
      <c r="AP2" s="44"/>
      <c r="AQ2" s="44"/>
      <c r="AS2" s="44"/>
      <c r="AT2" s="44"/>
      <c r="AV2" s="44"/>
      <c r="AW2" s="44"/>
      <c r="AY2" s="44"/>
      <c r="AZ2" s="44"/>
      <c r="BB2" s="44"/>
      <c r="BC2" s="44"/>
      <c r="BE2" s="44"/>
      <c r="BF2" s="44"/>
    </row>
    <row r="3" spans="2:58" x14ac:dyDescent="0.3"/>
    <row r="4" spans="2:58" ht="23.1" customHeight="1" x14ac:dyDescent="0.3">
      <c r="B4" s="83" t="s">
        <v>143</v>
      </c>
      <c r="C4" s="84"/>
      <c r="D4" s="84"/>
      <c r="E4" s="12"/>
      <c r="F4" s="45"/>
      <c r="G4" s="45"/>
      <c r="H4" s="45"/>
      <c r="I4" s="45"/>
      <c r="J4" s="45"/>
      <c r="K4" s="45"/>
      <c r="L4" s="45"/>
      <c r="M4" s="45"/>
      <c r="N4" s="12"/>
      <c r="O4" s="45"/>
      <c r="P4" s="45"/>
      <c r="Q4" s="45"/>
      <c r="R4" s="45"/>
      <c r="S4" s="45"/>
      <c r="T4" s="45"/>
      <c r="U4" s="45"/>
      <c r="V4" s="45"/>
      <c r="W4" s="12"/>
      <c r="X4" s="45"/>
      <c r="Y4" s="45"/>
      <c r="Z4" s="45"/>
      <c r="AA4" s="45"/>
      <c r="AB4" s="45"/>
      <c r="AC4" s="45"/>
      <c r="AD4" s="45"/>
      <c r="AE4" s="45"/>
      <c r="AF4" s="12"/>
      <c r="AG4" s="45"/>
      <c r="AH4" s="45"/>
      <c r="AI4" s="12"/>
      <c r="AJ4" s="45"/>
      <c r="AK4" s="45"/>
      <c r="AL4" s="12"/>
      <c r="AM4" s="45"/>
      <c r="AN4" s="45"/>
      <c r="AO4" s="12"/>
      <c r="AP4" s="45"/>
      <c r="AQ4" s="45"/>
      <c r="AR4" s="12"/>
      <c r="AS4" s="45"/>
      <c r="AT4" s="45"/>
      <c r="AU4" s="12"/>
      <c r="AV4" s="45"/>
      <c r="AW4" s="45"/>
      <c r="AX4" s="12"/>
      <c r="AY4" s="45"/>
      <c r="AZ4" s="45"/>
      <c r="BA4" s="12"/>
      <c r="BB4" s="45"/>
      <c r="BC4" s="45"/>
      <c r="BD4" s="12"/>
      <c r="BE4" s="45"/>
      <c r="BF4" s="208"/>
    </row>
    <row r="5" spans="2:58" ht="18" customHeight="1" x14ac:dyDescent="0.3">
      <c r="B5" s="61" t="s">
        <v>202</v>
      </c>
      <c r="C5" s="85"/>
      <c r="D5" s="150"/>
      <c r="E5" s="14"/>
      <c r="F5" s="46"/>
      <c r="G5" s="46"/>
      <c r="H5" s="46"/>
      <c r="I5" s="46"/>
      <c r="J5" s="46"/>
      <c r="K5" s="46"/>
      <c r="L5" s="46"/>
      <c r="M5" s="46"/>
      <c r="N5" s="14"/>
      <c r="O5" s="46"/>
      <c r="P5" s="46"/>
      <c r="Q5" s="46"/>
      <c r="R5" s="46"/>
      <c r="S5" s="46"/>
      <c r="T5" s="46"/>
      <c r="U5" s="46"/>
      <c r="V5" s="46"/>
      <c r="W5" s="14"/>
      <c r="X5" s="46"/>
      <c r="Y5" s="46"/>
      <c r="Z5" s="46"/>
      <c r="AA5" s="46"/>
      <c r="AB5" s="46"/>
      <c r="AC5" s="46"/>
      <c r="AD5" s="46"/>
      <c r="AE5" s="46"/>
      <c r="AF5" s="14"/>
      <c r="AG5" s="46"/>
      <c r="AH5" s="46"/>
      <c r="AI5" s="14"/>
      <c r="AJ5" s="46"/>
      <c r="AK5" s="46"/>
      <c r="AL5" s="14"/>
      <c r="AM5" s="46"/>
      <c r="AN5" s="46"/>
      <c r="AO5" s="14"/>
      <c r="AP5" s="46"/>
      <c r="AQ5" s="46"/>
      <c r="AR5" s="14"/>
      <c r="AS5" s="46"/>
      <c r="AT5" s="46"/>
      <c r="AU5" s="14"/>
      <c r="AV5" s="46"/>
      <c r="AW5" s="46"/>
      <c r="AX5" s="14"/>
      <c r="AY5" s="46"/>
      <c r="AZ5" s="46"/>
      <c r="BA5" s="14"/>
      <c r="BB5" s="46"/>
      <c r="BC5" s="46"/>
      <c r="BD5" s="14"/>
      <c r="BE5" s="46"/>
      <c r="BF5" s="46"/>
    </row>
    <row r="6" spans="2:58" ht="30.75" customHeight="1" x14ac:dyDescent="0.3">
      <c r="B6" s="252" t="s">
        <v>146</v>
      </c>
      <c r="C6" s="256" t="s">
        <v>147</v>
      </c>
      <c r="D6" s="133" t="s">
        <v>252</v>
      </c>
      <c r="E6" s="257" t="str">
        <f>'MCA - Design'!B14</f>
        <v>Support the achievement of Government net zero targets to mitigate climate change impacts</v>
      </c>
      <c r="F6" s="258"/>
      <c r="G6" s="258"/>
      <c r="H6" s="258"/>
      <c r="I6" s="258"/>
      <c r="J6" s="258"/>
      <c r="K6" s="258"/>
      <c r="L6" s="258"/>
      <c r="M6" s="259"/>
      <c r="N6" s="257" t="str">
        <f>'MCA - Design'!B17</f>
        <v>Achieve value for money in investment and procurement decisions</v>
      </c>
      <c r="O6" s="258"/>
      <c r="P6" s="258"/>
      <c r="Q6" s="258"/>
      <c r="R6" s="258"/>
      <c r="S6" s="258"/>
      <c r="T6" s="258"/>
      <c r="U6" s="258"/>
      <c r="V6" s="259"/>
      <c r="W6" s="257" t="str">
        <f>'MCA - Design'!B20</f>
        <v xml:space="preserve">Reduce risk and uncertainty in organisational objectives being achieved, considering financial exposure, safety, environmental, social, and reputational risks </v>
      </c>
      <c r="X6" s="258"/>
      <c r="Y6" s="258"/>
      <c r="Z6" s="258"/>
      <c r="AA6" s="258"/>
      <c r="AB6" s="258"/>
      <c r="AC6" s="258"/>
      <c r="AD6" s="258"/>
      <c r="AE6" s="259"/>
      <c r="AF6" s="257" t="str">
        <f>'MCA - Design'!B23</f>
        <v>Apply a systematic approach to deliver broad outcomes, considering safety, environmental, and social benefits</v>
      </c>
      <c r="AG6" s="258"/>
      <c r="AH6" s="258"/>
      <c r="AI6" s="258"/>
      <c r="AJ6" s="258"/>
      <c r="AK6" s="258"/>
      <c r="AL6" s="258"/>
      <c r="AM6" s="258"/>
      <c r="AN6" s="259"/>
      <c r="AO6" s="250" t="str">
        <f>'MCA - Design'!B26</f>
        <v>[Insert agency objective]</v>
      </c>
      <c r="AP6" s="253"/>
      <c r="AQ6" s="253"/>
      <c r="AR6" s="253"/>
      <c r="AS6" s="253"/>
      <c r="AT6" s="253"/>
      <c r="AU6" s="253"/>
      <c r="AV6" s="253"/>
      <c r="AW6" s="251"/>
      <c r="AX6" s="250" t="str">
        <f>'MCA - Design'!B29</f>
        <v>[Insert agency objective]</v>
      </c>
      <c r="AY6" s="253"/>
      <c r="AZ6" s="253"/>
      <c r="BA6" s="253"/>
      <c r="BB6" s="253"/>
      <c r="BC6" s="253"/>
      <c r="BD6" s="253"/>
      <c r="BE6" s="253"/>
      <c r="BF6" s="251"/>
    </row>
    <row r="7" spans="2:58" x14ac:dyDescent="0.3">
      <c r="B7" s="252"/>
      <c r="C7" s="256"/>
      <c r="D7" s="133" t="s">
        <v>170</v>
      </c>
      <c r="E7" s="250" t="str">
        <f>IF('MCA - Design'!$D$14="","",'MCA - Design'!$D$14)</f>
        <v>Impact</v>
      </c>
      <c r="F7" s="253"/>
      <c r="G7" s="251"/>
      <c r="H7" s="250" t="str">
        <f>IF('MCA - Design'!$D$15="","",'MCA - Design'!$D$15)</f>
        <v>Agency's Ability to Influence</v>
      </c>
      <c r="I7" s="253"/>
      <c r="J7" s="251"/>
      <c r="K7" s="250" t="str">
        <f>IF('MCA - Design'!$D$16="","",'MCA - Design'!$D$16)</f>
        <v>Criteria 3</v>
      </c>
      <c r="L7" s="253"/>
      <c r="M7" s="251"/>
      <c r="N7" s="250" t="str">
        <f>IF('MCA - Design'!$D$17="","",'MCA - Design'!$D$17)</f>
        <v>Cost Effectiveness</v>
      </c>
      <c r="O7" s="253"/>
      <c r="P7" s="251"/>
      <c r="Q7" s="250" t="str">
        <f>IF('MCA - Design'!$D$18="","",'MCA - Design'!$D$18)</f>
        <v>Criteria 5</v>
      </c>
      <c r="R7" s="253"/>
      <c r="S7" s="251"/>
      <c r="T7" s="250" t="str">
        <f>IF('MCA - Design'!$D$19="","",'MCA - Design'!$D$19)</f>
        <v>Criteria 6</v>
      </c>
      <c r="U7" s="253"/>
      <c r="V7" s="251"/>
      <c r="W7" s="250" t="str">
        <f>IF('MCA - Design'!$D$20="","",'MCA - Design'!$D$20)</f>
        <v>Readiness</v>
      </c>
      <c r="X7" s="253"/>
      <c r="Y7" s="251"/>
      <c r="Z7" s="250" t="str">
        <f>IF('MCA - Design'!$D$21="","",'MCA - Design'!$D$21)</f>
        <v xml:space="preserve">Risk &amp; Constraints </v>
      </c>
      <c r="AA7" s="253"/>
      <c r="AB7" s="251"/>
      <c r="AC7" s="250" t="str">
        <f>IF('MCA - Design'!$D$22="","",'MCA - Design'!$D$22)</f>
        <v/>
      </c>
      <c r="AD7" s="253"/>
      <c r="AE7" s="251"/>
      <c r="AF7" s="250" t="str">
        <f>IF('MCA - Design'!$D$23="","",'MCA - Design'!$D$23)</f>
        <v>Co-benefits</v>
      </c>
      <c r="AG7" s="253"/>
      <c r="AH7" s="251"/>
      <c r="AI7" s="250" t="str">
        <f>IF('MCA - Design'!$D$24="","",'MCA - Design'!$D$24)</f>
        <v/>
      </c>
      <c r="AJ7" s="253"/>
      <c r="AK7" s="251"/>
      <c r="AL7" s="250" t="str">
        <f>IF('MCA - Design'!$D$25="","",'MCA - Design'!$D$25)</f>
        <v/>
      </c>
      <c r="AM7" s="253"/>
      <c r="AN7" s="251"/>
      <c r="AO7" s="250" t="str">
        <f>IF('MCA - Design'!$D$26="","",'MCA - Design'!$D$26)</f>
        <v/>
      </c>
      <c r="AP7" s="253"/>
      <c r="AQ7" s="251"/>
      <c r="AR7" s="250" t="str">
        <f>IF('MCA - Design'!$D$27="","",'MCA - Design'!$D$27)</f>
        <v/>
      </c>
      <c r="AS7" s="253"/>
      <c r="AT7" s="251"/>
      <c r="AU7" s="250" t="str">
        <f>IF('MCA - Design'!$D$28="","",'MCA - Design'!$D$28)</f>
        <v/>
      </c>
      <c r="AV7" s="253"/>
      <c r="AW7" s="251"/>
      <c r="AX7" s="250" t="str">
        <f>IF('MCA - Design'!$D$29="","",'MCA - Design'!$D$29)</f>
        <v/>
      </c>
      <c r="AY7" s="253"/>
      <c r="AZ7" s="251"/>
      <c r="BA7" s="250" t="str">
        <f>IF('MCA - Design'!$D$30="","",'MCA - Design'!$D$30)</f>
        <v/>
      </c>
      <c r="BB7" s="253"/>
      <c r="BC7" s="251"/>
      <c r="BD7" s="250" t="str">
        <f>IF('MCA - Design'!$D$31="","",'MCA - Design'!$D$31)</f>
        <v/>
      </c>
      <c r="BE7" s="253"/>
      <c r="BF7" s="251"/>
    </row>
    <row r="8" spans="2:58" x14ac:dyDescent="0.3">
      <c r="B8" s="252"/>
      <c r="C8" s="256"/>
      <c r="D8" s="133" t="s">
        <v>7</v>
      </c>
      <c r="E8" s="250" t="str">
        <f>"Criteria Weighting: " &amp; 'MCA - Design'!$G$14*100 &amp;"%"</f>
        <v>Criteria Weighting: 20%</v>
      </c>
      <c r="F8" s="251"/>
      <c r="G8" s="201" t="s">
        <v>300</v>
      </c>
      <c r="H8" s="250" t="str">
        <f>"Criteria Weighting: " &amp; 'MCA - Design'!$G$15*100 &amp;"%"</f>
        <v>Criteria Weighting: 15%</v>
      </c>
      <c r="I8" s="251"/>
      <c r="J8" s="201" t="s">
        <v>300</v>
      </c>
      <c r="K8" s="250" t="str">
        <f>"Criteria Weighting: " &amp; 'MCA - Design'!$G$16*100 &amp;"%"</f>
        <v>Criteria Weighting: 0%</v>
      </c>
      <c r="L8" s="251"/>
      <c r="M8" s="202" t="s">
        <v>300</v>
      </c>
      <c r="N8" s="250" t="str">
        <f>"Criteria Weighting: " &amp; 'MCA - Design'!$G$17*100 &amp;"%"</f>
        <v>Criteria Weighting: 30%</v>
      </c>
      <c r="O8" s="251"/>
      <c r="P8" s="201" t="s">
        <v>300</v>
      </c>
      <c r="Q8" s="250" t="str">
        <f>"Criteria Weighting: " &amp; 'MCA - Design'!$G$18*100 &amp;"%"</f>
        <v>Criteria Weighting: 0%</v>
      </c>
      <c r="R8" s="251"/>
      <c r="S8" s="201" t="s">
        <v>300</v>
      </c>
      <c r="T8" s="250" t="str">
        <f>"Criteria Weighting: " &amp; 'MCA - Design'!$G$19*100 &amp;"%"</f>
        <v>Criteria Weighting: 0%</v>
      </c>
      <c r="U8" s="251"/>
      <c r="V8" s="201" t="s">
        <v>300</v>
      </c>
      <c r="W8" s="250" t="str">
        <f>"Criteria Weighting: " &amp; 'MCA - Design'!$G$20*100 &amp;"%"</f>
        <v>Criteria Weighting: 15%</v>
      </c>
      <c r="X8" s="251"/>
      <c r="Y8" s="201" t="s">
        <v>300</v>
      </c>
      <c r="Z8" s="250" t="str">
        <f>"Criteria Weighting: " &amp; 'MCA - Design'!$G$21*100 &amp;"%"</f>
        <v>Criteria Weighting: 10%</v>
      </c>
      <c r="AA8" s="251"/>
      <c r="AB8" s="202" t="s">
        <v>300</v>
      </c>
      <c r="AC8" s="250" t="str">
        <f>"Criteria Weighting: " &amp; 'MCA - Design'!$G$22*100 &amp;"%"</f>
        <v>Criteria Weighting: 0%</v>
      </c>
      <c r="AD8" s="251"/>
      <c r="AE8" s="201" t="s">
        <v>300</v>
      </c>
      <c r="AF8" s="250" t="str">
        <f>"Criteria Weighting: " &amp; 'MCA - Design'!$G$23*100 &amp;"%"</f>
        <v>Criteria Weighting: 10%</v>
      </c>
      <c r="AG8" s="251"/>
      <c r="AH8" s="201" t="s">
        <v>300</v>
      </c>
      <c r="AI8" s="250" t="str">
        <f>"Criteria Weighting: " &amp; 'MCA - Design'!$G$24*100 &amp;"%"</f>
        <v>Criteria Weighting: 0%</v>
      </c>
      <c r="AJ8" s="251"/>
      <c r="AK8" s="201" t="s">
        <v>300</v>
      </c>
      <c r="AL8" s="250" t="str">
        <f>"Criteria Weighting: " &amp; 'MCA - Design'!$G$25*100 &amp;"%"</f>
        <v>Criteria Weighting: 0%</v>
      </c>
      <c r="AM8" s="251"/>
      <c r="AN8" s="201" t="s">
        <v>300</v>
      </c>
      <c r="AO8" s="250" t="str">
        <f>"Criteria Weighting: " &amp; 'MCA - Design'!$G$26*100 &amp;"%"</f>
        <v>Criteria Weighting: 0%</v>
      </c>
      <c r="AP8" s="251"/>
      <c r="AQ8" s="201" t="s">
        <v>300</v>
      </c>
      <c r="AR8" s="250" t="str">
        <f>"Criteria Weighting: " &amp; 'MCA - Design'!$G$27*100 &amp;"%"</f>
        <v>Criteria Weighting: 0%</v>
      </c>
      <c r="AS8" s="251"/>
      <c r="AT8" s="201" t="s">
        <v>300</v>
      </c>
      <c r="AU8" s="250" t="str">
        <f>"Criteria Weighting: " &amp; 'MCA - Design'!$G$28*100 &amp;"%"</f>
        <v>Criteria Weighting: 0%</v>
      </c>
      <c r="AV8" s="251"/>
      <c r="AW8" s="201" t="s">
        <v>300</v>
      </c>
      <c r="AX8" s="250" t="str">
        <f>"Criteria Weighting: " &amp; 'MCA - Design'!$G$29*100 &amp;"%"</f>
        <v>Criteria Weighting: 0%</v>
      </c>
      <c r="AY8" s="251"/>
      <c r="AZ8" s="201" t="s">
        <v>300</v>
      </c>
      <c r="BA8" s="250" t="str">
        <f>"Criteria Weighting: " &amp; 'MCA - Design'!$G$30*100 &amp;"%"</f>
        <v>Criteria Weighting: 0%</v>
      </c>
      <c r="BB8" s="251"/>
      <c r="BC8" s="201" t="s">
        <v>300</v>
      </c>
      <c r="BD8" s="250" t="str">
        <f>"Criteria Weighting: " &amp; 'MCA - Design'!$G$31*100 &amp;"%"</f>
        <v>Criteria Weighting: 0%</v>
      </c>
      <c r="BE8" s="251"/>
      <c r="BF8" s="201" t="s">
        <v>300</v>
      </c>
    </row>
    <row r="9" spans="2:58" s="42" customFormat="1" ht="84" customHeight="1" x14ac:dyDescent="0.3">
      <c r="B9" s="151">
        <v>1</v>
      </c>
      <c r="C9" s="254" t="str">
        <f>_xlfn.IFNA(INDEX('MCA - Interventions'!$C$7:$D$31,MATCH('MCA - Apply'!B9,'MCA - Interventions'!$C$7:$C$31,0),2),"-")</f>
        <v>Low emission zones (for light and or heavy vehicles)</v>
      </c>
      <c r="D9" s="255"/>
      <c r="E9" s="152">
        <v>2</v>
      </c>
      <c r="F9" s="153" t="str">
        <f>IF(ISBLANK(E9),"",INDEX('MCA - Design'!$J$12:$N$28,3,MATCH('MCA - Apply'!E9,'MCA - Design'!$J$12:$N$12,0)))</f>
        <v>Low reduction in carbon emissions [e.g. 50,000-100,000 t CO2-e]</v>
      </c>
      <c r="G9" s="207"/>
      <c r="H9" s="152">
        <v>3</v>
      </c>
      <c r="I9" s="153" t="str">
        <f>IF(ISBLANK(H9),"",INDEX('MCA - Design'!$J$12:$N$28,4,MATCH('MCA - Apply'!H9,'MCA - Design'!$J$12:$N$12,0)))</f>
        <v>Moderate level of influence (requires collaboration as decision-making powers are shared. Or could influence through policy or funding).</v>
      </c>
      <c r="J9" s="207"/>
      <c r="K9" s="152"/>
      <c r="L9" s="153" t="str">
        <f>IF(ISBLANK(K9),"",INDEX('MCA - Design'!$J$12:$N$28,5,MATCH('MCA - Apply'!K9,'MCA - Design'!$J$12:$N$12,0)))</f>
        <v/>
      </c>
      <c r="M9" s="210"/>
      <c r="N9" s="152">
        <v>2</v>
      </c>
      <c r="O9" s="153" t="str">
        <f>IF(ISBLANK(N9),"",INDEX('MCA - Design'!$J$12:$N$28,6,MATCH('MCA - Apply'!N9,'MCA - Design'!$J$12:$N$12,0)))</f>
        <v>High cost – whole of life cost per tonne of carbon reduced
[$300-$450/ tCO2-e]</v>
      </c>
      <c r="P9" s="207"/>
      <c r="Q9" s="152"/>
      <c r="R9" s="153" t="str">
        <f>IF(ISBLANK(Q9),"",INDEX('MCA - Design'!$J$12:$N$28,7,MATCH('MCA - Apply'!Q9,'MCA - Design'!$J$12:$N$12,0)))</f>
        <v/>
      </c>
      <c r="S9" s="207"/>
      <c r="T9" s="152"/>
      <c r="U9" s="153" t="str">
        <f>IF(ISBLANK(T9),"",INDEX('MCA - Design'!$J$12:$N$28,8,MATCH('MCA - Apply'!T9,'MCA - Design'!$J$12:$N$12,0)))</f>
        <v/>
      </c>
      <c r="V9" s="207"/>
      <c r="W9" s="152">
        <v>2</v>
      </c>
      <c r="X9" s="153" t="str">
        <f>IF(ISBLANK(W9),"",INDEX('MCA - Design'!$J$12:$N$28,9,MATCH('MCA - Apply'!W9,'MCA - Design'!$J$12:$N$12,0)))</f>
        <v>Full scale prototype demonstration in operating environment, however commercially untested and unproven (TRL 5-7 and CRI 1)</v>
      </c>
      <c r="Y9" s="207"/>
      <c r="Z9" s="152">
        <v>2</v>
      </c>
      <c r="AA9" s="153" t="str">
        <f>IF(ISBLANK(Z9),"",INDEX('MCA - Design'!$J$12:$N$28,10,MATCH('MCA - Apply'!Z9,'MCA - Design'!$J$12:$N$12,0)))</f>
        <v>Major risk e.g., service disruption, major long term environmental impact, long term injury of staff/users</v>
      </c>
      <c r="AB9" s="210"/>
      <c r="AC9" s="152"/>
      <c r="AD9" s="153" t="str">
        <f>IF(ISBLANK(AC9),"",INDEX('MCA - Design'!$J$12:$N$28,11,MATCH('MCA - Apply'!AC9,'MCA - Design'!$J$12:$N$12,0)))</f>
        <v/>
      </c>
      <c r="AE9" s="207"/>
      <c r="AF9" s="152">
        <v>4</v>
      </c>
      <c r="AG9" s="153" t="str">
        <f>IF(ISBLANK(AF9),"",INDEX('MCA - Design'!$J$12:$N$28,12,MATCH('MCA - Apply'!AF9,'MCA - Design'!$J$12:$N$12,0)))</f>
        <v>Moderate co-benefits</v>
      </c>
      <c r="AH9" s="207"/>
      <c r="AI9" s="152"/>
      <c r="AJ9" s="153" t="str">
        <f>IF(ISBLANK(AI9),"",INDEX('MCA - Design'!$J$12:$N$28,13,MATCH('MCA - Apply'!AI9,'MCA - Design'!$J$12:$N$12,0)))</f>
        <v/>
      </c>
      <c r="AK9" s="207"/>
      <c r="AL9" s="152"/>
      <c r="AM9" s="153" t="str">
        <f>IF(ISBLANK(AL9),"",INDEX('MCA - Design'!$J$12:$N$28,14,MATCH('MCA - Apply'!AL9,'MCA - Design'!$J$12:$N$12,0)))</f>
        <v/>
      </c>
      <c r="AN9" s="207"/>
      <c r="AO9" s="152"/>
      <c r="AP9" s="153" t="str">
        <f>IF(ISBLANK(AO9),"",INDEX('MCA - Design'!$J$12:$N$28,15,MATCH('MCA - Apply'!AO9,'MCA - Design'!$J$12:$N$12,0)))</f>
        <v/>
      </c>
      <c r="AQ9" s="207"/>
      <c r="AR9" s="152"/>
      <c r="AS9" s="153" t="str">
        <f>IF(ISBLANK(AR9),"",INDEX('MCA - Design'!$J$12:$N$28,16,MATCH('MCA - Apply'!AR9,'MCA - Design'!$J$12:$N$12,0)))</f>
        <v/>
      </c>
      <c r="AT9" s="207"/>
      <c r="AU9" s="152"/>
      <c r="AV9" s="153" t="str">
        <f>IF(ISBLANK(AU9),"",INDEX('MCA - Design'!$J$12:$N$28,17,MATCH('MCA - Apply'!AU9,'MCA - Design'!$J$12:$N$12,0)))</f>
        <v/>
      </c>
      <c r="AW9" s="207"/>
      <c r="AX9" s="152"/>
      <c r="AY9" s="153" t="str">
        <f>IF(ISBLANK(AX9),"",INDEX('MCA - Design'!$J$12:$N$31,18,MATCH('MCA - Apply'!AX9,'MCA - Design'!$J$12:$N$12,0)))</f>
        <v/>
      </c>
      <c r="AZ9" s="207"/>
      <c r="BA9" s="152"/>
      <c r="BB9" s="153" t="str">
        <f>IF(ISBLANK(BA9),"",INDEX('MCA - Design'!$J$12:$N$31,19,MATCH('MCA - Apply'!BA9,'MCA - Design'!$J$12:$N$12,0)))</f>
        <v/>
      </c>
      <c r="BC9" s="207"/>
      <c r="BD9" s="152"/>
      <c r="BE9" s="153" t="str">
        <f>IF(ISBLANK(BD9),"",INDEX('MCA - Design'!$J$12:$N$31,20,MATCH('MCA - Apply'!BD9,'MCA - Design'!$J$12:$N$12,0)))</f>
        <v/>
      </c>
      <c r="BF9" s="207"/>
    </row>
    <row r="10" spans="2:58" s="42" customFormat="1" ht="84" customHeight="1" x14ac:dyDescent="0.3">
      <c r="B10" s="151">
        <v>2</v>
      </c>
      <c r="C10" s="254" t="str">
        <f>_xlfn.IFNA(INDEX('MCA - Interventions'!$C$7:$D$31,MATCH('MCA - Apply'!B10,'MCA - Interventions'!$C$7:$C$31,0),2),"-")</f>
        <v>Incentivising investment in low emitting freight technologies</v>
      </c>
      <c r="D10" s="255"/>
      <c r="E10" s="152">
        <v>5</v>
      </c>
      <c r="F10" s="153" t="str">
        <f>IF(ISBLANK(E10),"",INDEX('MCA - Design'!$J$12:$N$28,3,MATCH('MCA - Apply'!E10,'MCA - Design'!$J$12:$N$12,0)))</f>
        <v>Significant reduction in carbon emissions [&gt;5,000,000 t CO2-e]</v>
      </c>
      <c r="G10" s="207"/>
      <c r="H10" s="152">
        <v>2</v>
      </c>
      <c r="I10" s="153" t="str">
        <f>IF(ISBLANK(H10),"",INDEX('MCA - Design'!$J$12:$N$28,4,MATCH('MCA - Apply'!H10,'MCA - Design'!$J$12:$N$12,0)))</f>
        <v>Low level of influence (direct avenue for advocacy, however does not have decision-making power)</v>
      </c>
      <c r="J10" s="207"/>
      <c r="K10" s="152"/>
      <c r="L10" s="153" t="str">
        <f>IF(ISBLANK(K10),"",INDEX('MCA - Design'!$J$12:$N$28,5,MATCH('MCA - Apply'!K10,'MCA - Design'!$J$12:$N$12,0)))</f>
        <v/>
      </c>
      <c r="M10" s="210"/>
      <c r="N10" s="152">
        <v>1</v>
      </c>
      <c r="O10" s="153" t="str">
        <f>IF(ISBLANK(N10),"",INDEX('MCA - Design'!$J$12:$N$28,6,MATCH('MCA - Apply'!N10,'MCA - Design'!$J$12:$N$12,0)))</f>
        <v>Very high cost - whole of life cost per tonne of carbon reduced
 [&gt;$450/tCO2-e]</v>
      </c>
      <c r="P10" s="207"/>
      <c r="Q10" s="152"/>
      <c r="R10" s="153" t="str">
        <f>IF(ISBLANK(Q10),"",INDEX('MCA - Design'!$J$12:$N$28,7,MATCH('MCA - Apply'!Q10,'MCA - Design'!$J$12:$N$12,0)))</f>
        <v/>
      </c>
      <c r="S10" s="207"/>
      <c r="T10" s="152"/>
      <c r="U10" s="153" t="str">
        <f>IF(ISBLANK(T10),"",INDEX('MCA - Design'!$J$12:$N$28,8,MATCH('MCA - Apply'!T10,'MCA - Design'!$J$12:$N$12,0)))</f>
        <v/>
      </c>
      <c r="V10" s="207"/>
      <c r="W10" s="152">
        <v>3</v>
      </c>
      <c r="X10" s="153" t="str">
        <f>IF(ISBLANK(W10),"",INDEX('MCA - Design'!$J$12:$N$28,9,MATCH('MCA - Apply'!W10,'MCA - Design'!$J$12:$N$12,0)))</f>
        <v>System proven through successful operations with small-scale commercial trials underway (TRL 8&amp;9 and CRI 2)</v>
      </c>
      <c r="Y10" s="207"/>
      <c r="Z10" s="152">
        <v>1</v>
      </c>
      <c r="AA10" s="153" t="str">
        <f>IF(ISBLANK(Z10),"",INDEX('MCA - Design'!$J$12:$N$28,10,MATCH('MCA - Apply'!Z10,'MCA - Design'!$J$12:$N$12,0)))</f>
        <v>Catastrophic risk e.g., asset failure, major service disruption, irreversible environmental impact, multiple deaths of staff/users</v>
      </c>
      <c r="AB10" s="210"/>
      <c r="AC10" s="152"/>
      <c r="AD10" s="153" t="str">
        <f>IF(ISBLANK(AC10),"",INDEX('MCA - Design'!$J$12:$N$28,11,MATCH('MCA - Apply'!AC10,'MCA - Design'!$J$12:$N$12,0)))</f>
        <v/>
      </c>
      <c r="AE10" s="207"/>
      <c r="AF10" s="152">
        <v>4</v>
      </c>
      <c r="AG10" s="153" t="str">
        <f>IF(ISBLANK(AF10),"",INDEX('MCA - Design'!$J$12:$N$28,12,MATCH('MCA - Apply'!AF10,'MCA - Design'!$J$12:$N$12,0)))</f>
        <v>Moderate co-benefits</v>
      </c>
      <c r="AH10" s="207"/>
      <c r="AI10" s="152"/>
      <c r="AJ10" s="153" t="str">
        <f>IF(ISBLANK(AI10),"",INDEX('MCA - Design'!$J$12:$N$28,13,MATCH('MCA - Apply'!AI10,'MCA - Design'!$J$12:$N$12,0)))</f>
        <v/>
      </c>
      <c r="AK10" s="207"/>
      <c r="AL10" s="152"/>
      <c r="AM10" s="153" t="str">
        <f>IF(ISBLANK(AL10),"",INDEX('MCA - Design'!$J$12:$N$28,14,MATCH('MCA - Apply'!AL10,'MCA - Design'!$J$12:$N$12,0)))</f>
        <v/>
      </c>
      <c r="AN10" s="207"/>
      <c r="AO10" s="152"/>
      <c r="AP10" s="153" t="str">
        <f>IF(ISBLANK(AO10),"",INDEX('MCA - Design'!$J$12:$N$28,15,MATCH('MCA - Apply'!AO10,'MCA - Design'!$J$12:$N$12,0)))</f>
        <v/>
      </c>
      <c r="AQ10" s="207"/>
      <c r="AR10" s="152"/>
      <c r="AS10" s="153" t="str">
        <f>IF(ISBLANK(AR10),"",INDEX('MCA - Design'!$J$12:$N$28,16,MATCH('MCA - Apply'!AR10,'MCA - Design'!$J$12:$N$12,0)))</f>
        <v/>
      </c>
      <c r="AT10" s="207"/>
      <c r="AU10" s="152"/>
      <c r="AV10" s="153" t="str">
        <f>IF(ISBLANK(AU10),"",INDEX('MCA - Design'!$J$12:$N$28,17,MATCH('MCA - Apply'!AU10,'MCA - Design'!$J$12:$N$12,0)))</f>
        <v/>
      </c>
      <c r="AW10" s="207"/>
      <c r="AX10" s="152"/>
      <c r="AY10" s="153" t="str">
        <f>IF(ISBLANK(AX10),"",INDEX('MCA - Design'!$J$12:$N$31,18,MATCH('MCA - Apply'!AX10,'MCA - Design'!$J$12:$N$12,0)))</f>
        <v/>
      </c>
      <c r="AZ10" s="207"/>
      <c r="BA10" s="152"/>
      <c r="BB10" s="153" t="str">
        <f>IF(ISBLANK(BA10),"",INDEX('MCA - Design'!$J$12:$N$31,19,MATCH('MCA - Apply'!BA10,'MCA - Design'!$J$12:$N$12,0)))</f>
        <v/>
      </c>
      <c r="BC10" s="207"/>
      <c r="BD10" s="152"/>
      <c r="BE10" s="153" t="str">
        <f>IF(ISBLANK(BD10),"",INDEX('MCA - Design'!$J$12:$N$31,20,MATCH('MCA - Apply'!BD10,'MCA - Design'!$J$12:$N$12,0)))</f>
        <v/>
      </c>
      <c r="BF10" s="207"/>
    </row>
    <row r="11" spans="2:58" s="42" customFormat="1" ht="47.1" customHeight="1" x14ac:dyDescent="0.3">
      <c r="B11" s="151">
        <v>3</v>
      </c>
      <c r="C11" s="254" t="str">
        <f>_xlfn.IFNA(INDEX('MCA - Interventions'!$C$7:$D$31,MATCH('MCA - Apply'!B11,'MCA - Interventions'!$C$7:$C$31,0),2),"")</f>
        <v>Intervention 3</v>
      </c>
      <c r="D11" s="255"/>
      <c r="E11" s="152">
        <v>3</v>
      </c>
      <c r="F11" s="153" t="str">
        <f>IF(ISBLANK(E11),"",INDEX('MCA - Design'!$J$12:$N$28,3,MATCH('MCA - Apply'!E11,'MCA - Design'!$J$12:$N$12,0)))</f>
        <v>Moderate reduction in carbon emissions
[100,000 – 1,000,000 t CO2-e]</v>
      </c>
      <c r="G11" s="207"/>
      <c r="H11" s="152">
        <v>4</v>
      </c>
      <c r="I11" s="153" t="str">
        <f>IF(ISBLANK(H11),"",INDEX('MCA - Design'!$J$12:$N$28,4,MATCH('MCA - Apply'!H11,'MCA - Design'!$J$12:$N$12,0)))</f>
        <v>Some control or high level of influence (requires some external input and/or can influence through procurement requirements).</v>
      </c>
      <c r="J11" s="207"/>
      <c r="K11" s="152"/>
      <c r="L11" s="153" t="str">
        <f>IF(ISBLANK(K11),"",INDEX('MCA - Design'!$J$12:$N$28,5,MATCH('MCA - Apply'!K11,'MCA - Design'!$J$12:$N$12,0)))</f>
        <v/>
      </c>
      <c r="M11" s="210"/>
      <c r="N11" s="152">
        <v>2</v>
      </c>
      <c r="O11" s="153" t="str">
        <f>IF(ISBLANK(N11),"",INDEX('MCA - Design'!$J$12:$N$28,6,MATCH('MCA - Apply'!N11,'MCA - Design'!$J$12:$N$12,0)))</f>
        <v>High cost – whole of life cost per tonne of carbon reduced
[$300-$450/ tCO2-e]</v>
      </c>
      <c r="P11" s="207"/>
      <c r="Q11" s="152"/>
      <c r="R11" s="153" t="str">
        <f>IF(ISBLANK(Q11),"",INDEX('MCA - Design'!$J$12:$N$28,7,MATCH('MCA - Apply'!Q11,'MCA - Design'!$J$12:$N$12,0)))</f>
        <v/>
      </c>
      <c r="S11" s="207"/>
      <c r="T11" s="152"/>
      <c r="U11" s="153" t="str">
        <f>IF(ISBLANK(T11),"",INDEX('MCA - Design'!$J$12:$N$28,8,MATCH('MCA - Apply'!T11,'MCA - Design'!$J$12:$N$12,0)))</f>
        <v/>
      </c>
      <c r="V11" s="207"/>
      <c r="W11" s="152">
        <v>4</v>
      </c>
      <c r="X11" s="153" t="str">
        <f>IF(ISBLANK(W11),"",INDEX('MCA - Design'!$J$12:$N$28,9,MATCH('MCA - Apply'!W11,'MCA - Design'!$J$12:$N$12,0)))</f>
        <v>Some commercial applications with support by policy and/or subsidies (CRI 3&amp;4)</v>
      </c>
      <c r="Y11" s="207"/>
      <c r="Z11" s="152">
        <v>4</v>
      </c>
      <c r="AA11" s="153" t="str">
        <f>IF(ISBLANK(Z11),"",INDEX('MCA - Design'!$J$12:$N$28,10,MATCH('MCA - Apply'!Z11,'MCA - Design'!$J$12:$N$12,0)))</f>
        <v>Minor risk e.g., some service disruption, environmental impact, injury of staff/ users</v>
      </c>
      <c r="AB11" s="210"/>
      <c r="AC11" s="152"/>
      <c r="AD11" s="153" t="str">
        <f>IF(ISBLANK(AC11),"",INDEX('MCA - Design'!$J$12:$N$28,11,MATCH('MCA - Apply'!AC11,'MCA - Design'!$J$12:$N$12,0)))</f>
        <v/>
      </c>
      <c r="AE11" s="207"/>
      <c r="AF11" s="152">
        <v>3</v>
      </c>
      <c r="AG11" s="153" t="str">
        <f>IF(ISBLANK(AF11),"",INDEX('MCA - Design'!$J$12:$N$28,12,MATCH('MCA - Apply'!AF11,'MCA - Design'!$J$12:$N$12,0)))</f>
        <v>Neutral or minimal other impacts</v>
      </c>
      <c r="AH11" s="207"/>
      <c r="AI11" s="152"/>
      <c r="AJ11" s="153" t="str">
        <f>IF(ISBLANK(AI11),"",INDEX('MCA - Design'!$J$12:$N$28,13,MATCH('MCA - Apply'!AI11,'MCA - Design'!$J$12:$N$12,0)))</f>
        <v/>
      </c>
      <c r="AK11" s="207"/>
      <c r="AL11" s="152"/>
      <c r="AM11" s="153" t="str">
        <f>IF(ISBLANK(AL11),"",INDEX('MCA - Design'!$J$12:$N$28,14,MATCH('MCA - Apply'!AL11,'MCA - Design'!$J$12:$N$12,0)))</f>
        <v/>
      </c>
      <c r="AN11" s="207"/>
      <c r="AO11" s="152"/>
      <c r="AP11" s="153" t="str">
        <f>IF(ISBLANK(AO11),"",INDEX('MCA - Design'!$J$12:$N$28,15,MATCH('MCA - Apply'!AO11,'MCA - Design'!$J$12:$N$12,0)))</f>
        <v/>
      </c>
      <c r="AQ11" s="207"/>
      <c r="AR11" s="152"/>
      <c r="AS11" s="153" t="str">
        <f>IF(ISBLANK(AR11),"",INDEX('MCA - Design'!$J$12:$N$28,16,MATCH('MCA - Apply'!AR11,'MCA - Design'!$J$12:$N$12,0)))</f>
        <v/>
      </c>
      <c r="AT11" s="207"/>
      <c r="AU11" s="152"/>
      <c r="AV11" s="153" t="str">
        <f>IF(ISBLANK(AU11),"",INDEX('MCA - Design'!$J$12:$N$28,17,MATCH('MCA - Apply'!AU11,'MCA - Design'!$J$12:$N$12,0)))</f>
        <v/>
      </c>
      <c r="AW11" s="207"/>
      <c r="AX11" s="152"/>
      <c r="AY11" s="153" t="str">
        <f>IF(ISBLANK(AX11),"",INDEX('MCA - Design'!$J$12:$N$31,18,MATCH('MCA - Apply'!AX11,'MCA - Design'!$J$12:$N$12,0)))</f>
        <v/>
      </c>
      <c r="AZ11" s="207"/>
      <c r="BA11" s="152"/>
      <c r="BB11" s="153" t="str">
        <f>IF(ISBLANK(BA11),"",INDEX('MCA - Design'!$J$12:$N$31,19,MATCH('MCA - Apply'!BA11,'MCA - Design'!$J$12:$N$12,0)))</f>
        <v/>
      </c>
      <c r="BC11" s="207"/>
      <c r="BD11" s="152"/>
      <c r="BE11" s="153" t="str">
        <f>IF(ISBLANK(BD11),"",INDEX('MCA - Design'!$J$12:$N$31,20,MATCH('MCA - Apply'!BD11,'MCA - Design'!$J$12:$N$12,0)))</f>
        <v/>
      </c>
      <c r="BF11" s="207"/>
    </row>
    <row r="12" spans="2:58" s="42" customFormat="1" ht="47.1" customHeight="1" x14ac:dyDescent="0.3">
      <c r="B12" s="151">
        <v>4</v>
      </c>
      <c r="C12" s="254" t="str">
        <f>_xlfn.IFNA(INDEX('MCA - Interventions'!$C$7:$D$31,MATCH('MCA - Apply'!B12,'MCA - Interventions'!$C$7:$C$31,0),2),"")</f>
        <v>Intervention 4</v>
      </c>
      <c r="D12" s="255"/>
      <c r="E12" s="152">
        <v>3</v>
      </c>
      <c r="F12" s="153" t="str">
        <f>IF(ISBLANK(E12),"",INDEX('MCA - Design'!$J$12:$N$28,3,MATCH('MCA - Apply'!E12,'MCA - Design'!$J$12:$N$12,0)))</f>
        <v>Moderate reduction in carbon emissions
[100,000 – 1,000,000 t CO2-e]</v>
      </c>
      <c r="G12" s="207"/>
      <c r="H12" s="152">
        <v>5</v>
      </c>
      <c r="I12" s="153" t="str">
        <f>IF(ISBLANK(H12),"",INDEX('MCA - Design'!$J$12:$N$28,4,MATCH('MCA - Apply'!H12,'MCA - Design'!$J$12:$N$12,0)))</f>
        <v>High level of control - ultimate decision-making power</v>
      </c>
      <c r="J12" s="207"/>
      <c r="K12" s="152"/>
      <c r="L12" s="153" t="str">
        <f>IF(ISBLANK(K12),"",INDEX('MCA - Design'!$J$12:$N$28,5,MATCH('MCA - Apply'!K12,'MCA - Design'!$J$12:$N$12,0)))</f>
        <v/>
      </c>
      <c r="M12" s="210"/>
      <c r="N12" s="152">
        <v>4</v>
      </c>
      <c r="O12" s="153" t="str">
        <f>IF(ISBLANK(N12),"",INDEX('MCA - Design'!$J$12:$N$28,6,MATCH('MCA - Apply'!N12,'MCA - Design'!$J$12:$N$12,0)))</f>
        <v>Low savings in whole of life cost per tonne of carbon reduced 
[$0-$150/ tCO2-e]</v>
      </c>
      <c r="P12" s="207"/>
      <c r="Q12" s="152"/>
      <c r="R12" s="153" t="str">
        <f>IF(ISBLANK(Q12),"",INDEX('MCA - Design'!$J$12:$N$28,7,MATCH('MCA - Apply'!Q12,'MCA - Design'!$J$12:$N$12,0)))</f>
        <v/>
      </c>
      <c r="S12" s="207"/>
      <c r="T12" s="152"/>
      <c r="U12" s="153" t="str">
        <f>IF(ISBLANK(T12),"",INDEX('MCA - Design'!$J$12:$N$28,8,MATCH('MCA - Apply'!T12,'MCA - Design'!$J$12:$N$12,0)))</f>
        <v/>
      </c>
      <c r="V12" s="207"/>
      <c r="W12" s="152">
        <v>2</v>
      </c>
      <c r="X12" s="153" t="str">
        <f>IF(ISBLANK(W12),"",INDEX('MCA - Design'!$J$12:$N$28,9,MATCH('MCA - Apply'!W12,'MCA - Design'!$J$12:$N$12,0)))</f>
        <v>Full scale prototype demonstration in operating environment, however commercially untested and unproven (TRL 5-7 and CRI 1)</v>
      </c>
      <c r="Y12" s="207"/>
      <c r="Z12" s="152">
        <v>5</v>
      </c>
      <c r="AA12" s="153" t="str">
        <f>IF(ISBLANK(Z12),"",INDEX('MCA - Design'!$J$12:$N$28,10,MATCH('MCA - Apply'!Z12,'MCA - Design'!$J$12:$N$12,0)))</f>
        <v>Insignificant risk e.g., minor environmental impact or safety risks</v>
      </c>
      <c r="AB12" s="210"/>
      <c r="AC12" s="152"/>
      <c r="AD12" s="153" t="str">
        <f>IF(ISBLANK(AC12),"",INDEX('MCA - Design'!$J$12:$N$28,11,MATCH('MCA - Apply'!AC12,'MCA - Design'!$J$12:$N$12,0)))</f>
        <v/>
      </c>
      <c r="AE12" s="207"/>
      <c r="AF12" s="152">
        <v>2</v>
      </c>
      <c r="AG12" s="153" t="str">
        <f>IF(ISBLANK(AF12),"",INDEX('MCA - Design'!$J$12:$N$28,12,MATCH('MCA - Apply'!AF12,'MCA - Design'!$J$12:$N$12,0)))</f>
        <v>Moderate disbenefits (negative impacts exist but do not outweigh the primary emissions reduction benefit)</v>
      </c>
      <c r="AH12" s="207"/>
      <c r="AI12" s="152"/>
      <c r="AJ12" s="153" t="str">
        <f>IF(ISBLANK(AI12),"",INDEX('MCA - Design'!$J$12:$N$28,13,MATCH('MCA - Apply'!AI12,'MCA - Design'!$J$12:$N$12,0)))</f>
        <v/>
      </c>
      <c r="AK12" s="207"/>
      <c r="AL12" s="152"/>
      <c r="AM12" s="153" t="str">
        <f>IF(ISBLANK(AL12),"",INDEX('MCA - Design'!$J$12:$N$28,14,MATCH('MCA - Apply'!AL12,'MCA - Design'!$J$12:$N$12,0)))</f>
        <v/>
      </c>
      <c r="AN12" s="207"/>
      <c r="AO12" s="152"/>
      <c r="AP12" s="153" t="str">
        <f>IF(ISBLANK(AO12),"",INDEX('MCA - Design'!$J$12:$N$28,15,MATCH('MCA - Apply'!AO12,'MCA - Design'!$J$12:$N$12,0)))</f>
        <v/>
      </c>
      <c r="AQ12" s="207"/>
      <c r="AR12" s="152"/>
      <c r="AS12" s="153" t="str">
        <f>IF(ISBLANK(AR12),"",INDEX('MCA - Design'!$J$12:$N$28,16,MATCH('MCA - Apply'!AR12,'MCA - Design'!$J$12:$N$12,0)))</f>
        <v/>
      </c>
      <c r="AT12" s="207"/>
      <c r="AU12" s="152"/>
      <c r="AV12" s="153" t="str">
        <f>IF(ISBLANK(AU12),"",INDEX('MCA - Design'!$J$12:$N$28,17,MATCH('MCA - Apply'!AU12,'MCA - Design'!$J$12:$N$12,0)))</f>
        <v/>
      </c>
      <c r="AW12" s="207"/>
      <c r="AX12" s="152"/>
      <c r="AY12" s="153" t="str">
        <f>IF(ISBLANK(AX12),"",INDEX('MCA - Design'!$J$12:$N$31,18,MATCH('MCA - Apply'!AX12,'MCA - Design'!$J$12:$N$12,0)))</f>
        <v/>
      </c>
      <c r="AZ12" s="207"/>
      <c r="BA12" s="152"/>
      <c r="BB12" s="153" t="str">
        <f>IF(ISBLANK(BA12),"",INDEX('MCA - Design'!$J$12:$N$31,19,MATCH('MCA - Apply'!BA12,'MCA - Design'!$J$12:$N$12,0)))</f>
        <v/>
      </c>
      <c r="BC12" s="207"/>
      <c r="BD12" s="152"/>
      <c r="BE12" s="153" t="str">
        <f>IF(ISBLANK(BD12),"",INDEX('MCA - Design'!$J$12:$N$31,20,MATCH('MCA - Apply'!BD12,'MCA - Design'!$J$12:$N$12,0)))</f>
        <v/>
      </c>
      <c r="BF12" s="207"/>
    </row>
    <row r="13" spans="2:58" s="42" customFormat="1" ht="47.1" customHeight="1" x14ac:dyDescent="0.3">
      <c r="B13" s="151">
        <v>5</v>
      </c>
      <c r="C13" s="254" t="str">
        <f>_xlfn.IFNA(INDEX('MCA - Interventions'!$C$7:$D$31,MATCH('MCA - Apply'!B13,'MCA - Interventions'!$C$7:$C$31,0),2),"-")</f>
        <v>Intervention 5</v>
      </c>
      <c r="D13" s="255"/>
      <c r="E13" s="152">
        <v>1</v>
      </c>
      <c r="F13" s="153" t="str">
        <f>IF(ISBLANK(E13),"",INDEX('MCA - Design'!$J$12:$N$28,3,MATCH('MCA - Apply'!E13,'MCA - Design'!$J$12:$N$12,0)))</f>
        <v>Minor reductions in carbon emissions [e.g. &lt;50,000 t CO2-e]</v>
      </c>
      <c r="G13" s="207"/>
      <c r="H13" s="152">
        <v>1</v>
      </c>
      <c r="I13" s="153" t="str">
        <f>IF(ISBLANK(H13),"",INDEX('MCA - Design'!$J$12:$N$28,4,MATCH('MCA - Apply'!H13,'MCA - Design'!$J$12:$N$12,0)))</f>
        <v>Minor to no influence (decision-making power is with others. Very limited avenue for advocacy).</v>
      </c>
      <c r="J13" s="207"/>
      <c r="K13" s="152"/>
      <c r="L13" s="153" t="str">
        <f>IF(ISBLANK(K13),"",INDEX('MCA - Design'!$J$12:$N$28,5,MATCH('MCA - Apply'!K13,'MCA - Design'!$J$12:$N$12,0)))</f>
        <v/>
      </c>
      <c r="M13" s="210"/>
      <c r="N13" s="152">
        <v>2</v>
      </c>
      <c r="O13" s="153" t="str">
        <f>IF(ISBLANK(N13),"",INDEX('MCA - Design'!$J$12:$N$28,6,MATCH('MCA - Apply'!N13,'MCA - Design'!$J$12:$N$12,0)))</f>
        <v>High cost – whole of life cost per tonne of carbon reduced
[$300-$450/ tCO2-e]</v>
      </c>
      <c r="P13" s="207"/>
      <c r="Q13" s="152"/>
      <c r="R13" s="153" t="str">
        <f>IF(ISBLANK(Q13),"",INDEX('MCA - Design'!$J$12:$N$28,7,MATCH('MCA - Apply'!Q13,'MCA - Design'!$J$12:$N$12,0)))</f>
        <v/>
      </c>
      <c r="S13" s="207"/>
      <c r="T13" s="152"/>
      <c r="U13" s="153" t="str">
        <f>IF(ISBLANK(T13),"",INDEX('MCA - Design'!$J$12:$N$28,8,MATCH('MCA - Apply'!T13,'MCA - Design'!$J$12:$N$12,0)))</f>
        <v/>
      </c>
      <c r="V13" s="207"/>
      <c r="W13" s="152">
        <v>2</v>
      </c>
      <c r="X13" s="153" t="str">
        <f>IF(ISBLANK(W13),"",INDEX('MCA - Design'!$J$12:$N$28,9,MATCH('MCA - Apply'!W13,'MCA - Design'!$J$12:$N$12,0)))</f>
        <v>Full scale prototype demonstration in operating environment, however commercially untested and unproven (TRL 5-7 and CRI 1)</v>
      </c>
      <c r="Y13" s="207"/>
      <c r="Z13" s="152">
        <v>4</v>
      </c>
      <c r="AA13" s="153" t="str">
        <f>IF(ISBLANK(Z13),"",INDEX('MCA - Design'!$J$12:$N$28,10,MATCH('MCA - Apply'!Z13,'MCA - Design'!$J$12:$N$12,0)))</f>
        <v>Minor risk e.g., some service disruption, environmental impact, injury of staff/ users</v>
      </c>
      <c r="AB13" s="210"/>
      <c r="AC13" s="152"/>
      <c r="AD13" s="153" t="str">
        <f>IF(ISBLANK(AC13),"",INDEX('MCA - Design'!$J$12:$N$28,11,MATCH('MCA - Apply'!AC13,'MCA - Design'!$J$12:$N$12,0)))</f>
        <v/>
      </c>
      <c r="AE13" s="207"/>
      <c r="AF13" s="152">
        <v>1</v>
      </c>
      <c r="AG13" s="153" t="str">
        <f>IF(ISBLANK(AF13),"",INDEX('MCA - Design'!$J$12:$N$28,12,MATCH('MCA - Apply'!AF13,'MCA - Design'!$J$12:$N$12,0)))</f>
        <v>Significant disbenefits (negative impacts outweigh co-benefits and emissions reduction)</v>
      </c>
      <c r="AH13" s="207"/>
      <c r="AI13" s="152"/>
      <c r="AJ13" s="153" t="str">
        <f>IF(ISBLANK(AI13),"",INDEX('MCA - Design'!$J$12:$N$28,13,MATCH('MCA - Apply'!AI13,'MCA - Design'!$J$12:$N$12,0)))</f>
        <v/>
      </c>
      <c r="AK13" s="207"/>
      <c r="AL13" s="152"/>
      <c r="AM13" s="153" t="str">
        <f>IF(ISBLANK(AL13),"",INDEX('MCA - Design'!$J$12:$N$28,14,MATCH('MCA - Apply'!AL13,'MCA - Design'!$J$12:$N$12,0)))</f>
        <v/>
      </c>
      <c r="AN13" s="207"/>
      <c r="AO13" s="152"/>
      <c r="AP13" s="153" t="str">
        <f>IF(ISBLANK(AO13),"",INDEX('MCA - Design'!$J$12:$N$28,15,MATCH('MCA - Apply'!AO13,'MCA - Design'!$J$12:$N$12,0)))</f>
        <v/>
      </c>
      <c r="AQ13" s="207"/>
      <c r="AR13" s="152"/>
      <c r="AS13" s="153" t="str">
        <f>IF(ISBLANK(AR13),"",INDEX('MCA - Design'!$J$12:$N$28,16,MATCH('MCA - Apply'!AR13,'MCA - Design'!$J$12:$N$12,0)))</f>
        <v/>
      </c>
      <c r="AT13" s="207"/>
      <c r="AU13" s="152"/>
      <c r="AV13" s="153" t="str">
        <f>IF(ISBLANK(AU13),"",INDEX('MCA - Design'!$J$12:$N$28,17,MATCH('MCA - Apply'!AU13,'MCA - Design'!$J$12:$N$12,0)))</f>
        <v/>
      </c>
      <c r="AW13" s="207"/>
      <c r="AX13" s="152"/>
      <c r="AY13" s="153" t="str">
        <f>IF(ISBLANK(AX13),"",INDEX('MCA - Design'!$J$12:$N$31,18,MATCH('MCA - Apply'!AX13,'MCA - Design'!$J$12:$N$12,0)))</f>
        <v/>
      </c>
      <c r="AZ13" s="207"/>
      <c r="BA13" s="152"/>
      <c r="BB13" s="153" t="str">
        <f>IF(ISBLANK(BA13),"",INDEX('MCA - Design'!$J$12:$N$31,19,MATCH('MCA - Apply'!BA13,'MCA - Design'!$J$12:$N$12,0)))</f>
        <v/>
      </c>
      <c r="BC13" s="207"/>
      <c r="BD13" s="152"/>
      <c r="BE13" s="153" t="str">
        <f>IF(ISBLANK(BD13),"",INDEX('MCA - Design'!$J$12:$N$31,20,MATCH('MCA - Apply'!BD13,'MCA - Design'!$J$12:$N$12,0)))</f>
        <v/>
      </c>
      <c r="BF13" s="207"/>
    </row>
    <row r="14" spans="2:58" s="42" customFormat="1" ht="47.1" customHeight="1" x14ac:dyDescent="0.3">
      <c r="B14" s="151">
        <v>6</v>
      </c>
      <c r="C14" s="254" t="str">
        <f>_xlfn.IFNA(INDEX('MCA - Interventions'!$C$7:$D$31,MATCH('MCA - Apply'!B14,'MCA - Interventions'!$C$7:$C$31,0),2),"-")</f>
        <v>Intervention 6</v>
      </c>
      <c r="D14" s="255"/>
      <c r="E14" s="152">
        <v>4</v>
      </c>
      <c r="F14" s="153" t="str">
        <f>IF(ISBLANK(E14),"",INDEX('MCA - Design'!$J$12:$N$28,3,MATCH('MCA - Apply'!E14,'MCA - Design'!$J$12:$N$12,0)))</f>
        <v>Substantial reduction in carbon emissions [1,000,000 – 5,000,000 t CO2-e]</v>
      </c>
      <c r="G14" s="207"/>
      <c r="H14" s="152">
        <v>2</v>
      </c>
      <c r="I14" s="153" t="str">
        <f>IF(ISBLANK(H14),"",INDEX('MCA - Design'!$J$12:$N$28,4,MATCH('MCA - Apply'!H14,'MCA - Design'!$J$12:$N$12,0)))</f>
        <v>Low level of influence (direct avenue for advocacy, however does not have decision-making power)</v>
      </c>
      <c r="J14" s="207"/>
      <c r="K14" s="152"/>
      <c r="L14" s="153" t="str">
        <f>IF(ISBLANK(K14),"",INDEX('MCA - Design'!$J$12:$N$28,5,MATCH('MCA - Apply'!K14,'MCA - Design'!$J$12:$N$12,0)))</f>
        <v/>
      </c>
      <c r="M14" s="210"/>
      <c r="N14" s="152">
        <v>4</v>
      </c>
      <c r="O14" s="153" t="str">
        <f>IF(ISBLANK(N14),"",INDEX('MCA - Design'!$J$12:$N$28,6,MATCH('MCA - Apply'!N14,'MCA - Design'!$J$12:$N$12,0)))</f>
        <v>Low savings in whole of life cost per tonne of carbon reduced 
[$0-$150/ tCO2-e]</v>
      </c>
      <c r="P14" s="207"/>
      <c r="Q14" s="152"/>
      <c r="R14" s="153" t="str">
        <f>IF(ISBLANK(Q14),"",INDEX('MCA - Design'!$J$12:$N$28,7,MATCH('MCA - Apply'!Q14,'MCA - Design'!$J$12:$N$12,0)))</f>
        <v/>
      </c>
      <c r="S14" s="207"/>
      <c r="T14" s="152"/>
      <c r="U14" s="153" t="str">
        <f>IF(ISBLANK(T14),"",INDEX('MCA - Design'!$J$12:$N$28,8,MATCH('MCA - Apply'!T14,'MCA - Design'!$J$12:$N$12,0)))</f>
        <v/>
      </c>
      <c r="V14" s="207"/>
      <c r="W14" s="152">
        <v>3</v>
      </c>
      <c r="X14" s="153" t="str">
        <f>IF(ISBLANK(W14),"",INDEX('MCA - Design'!$J$12:$N$28,9,MATCH('MCA - Apply'!W14,'MCA - Design'!$J$12:$N$12,0)))</f>
        <v>System proven through successful operations with small-scale commercial trials underway (TRL 8&amp;9 and CRI 2)</v>
      </c>
      <c r="Y14" s="207"/>
      <c r="Z14" s="152">
        <v>1</v>
      </c>
      <c r="AA14" s="153" t="str">
        <f>IF(ISBLANK(Z14),"",INDEX('MCA - Design'!$J$12:$N$28,10,MATCH('MCA - Apply'!Z14,'MCA - Design'!$J$12:$N$12,0)))</f>
        <v>Catastrophic risk e.g., asset failure, major service disruption, irreversible environmental impact, multiple deaths of staff/users</v>
      </c>
      <c r="AB14" s="210"/>
      <c r="AC14" s="152"/>
      <c r="AD14" s="153" t="str">
        <f>IF(ISBLANK(AC14),"",INDEX('MCA - Design'!$J$12:$N$28,11,MATCH('MCA - Apply'!AC14,'MCA - Design'!$J$12:$N$12,0)))</f>
        <v/>
      </c>
      <c r="AE14" s="207"/>
      <c r="AF14" s="152">
        <v>2</v>
      </c>
      <c r="AG14" s="153" t="str">
        <f>IF(ISBLANK(AF14),"",INDEX('MCA - Design'!$J$12:$N$28,12,MATCH('MCA - Apply'!AF14,'MCA - Design'!$J$12:$N$12,0)))</f>
        <v>Moderate disbenefits (negative impacts exist but do not outweigh the primary emissions reduction benefit)</v>
      </c>
      <c r="AH14" s="207"/>
      <c r="AI14" s="152"/>
      <c r="AJ14" s="153" t="str">
        <f>IF(ISBLANK(AI14),"",INDEX('MCA - Design'!$J$12:$N$28,13,MATCH('MCA - Apply'!AI14,'MCA - Design'!$J$12:$N$12,0)))</f>
        <v/>
      </c>
      <c r="AK14" s="207"/>
      <c r="AL14" s="152"/>
      <c r="AM14" s="153" t="str">
        <f>IF(ISBLANK(AL14),"",INDEX('MCA - Design'!$J$12:$N$28,14,MATCH('MCA - Apply'!AL14,'MCA - Design'!$J$12:$N$12,0)))</f>
        <v/>
      </c>
      <c r="AN14" s="207"/>
      <c r="AO14" s="152"/>
      <c r="AP14" s="153" t="str">
        <f>IF(ISBLANK(AO14),"",INDEX('MCA - Design'!$J$12:$N$28,15,MATCH('MCA - Apply'!AO14,'MCA - Design'!$J$12:$N$12,0)))</f>
        <v/>
      </c>
      <c r="AQ14" s="207"/>
      <c r="AR14" s="152"/>
      <c r="AS14" s="153" t="str">
        <f>IF(ISBLANK(AR14),"",INDEX('MCA - Design'!$J$12:$N$28,16,MATCH('MCA - Apply'!AR14,'MCA - Design'!$J$12:$N$12,0)))</f>
        <v/>
      </c>
      <c r="AT14" s="207"/>
      <c r="AU14" s="152"/>
      <c r="AV14" s="153" t="str">
        <f>IF(ISBLANK(AU14),"",INDEX('MCA - Design'!$J$12:$N$28,17,MATCH('MCA - Apply'!AU14,'MCA - Design'!$J$12:$N$12,0)))</f>
        <v/>
      </c>
      <c r="AW14" s="207"/>
      <c r="AX14" s="152"/>
      <c r="AY14" s="153" t="str">
        <f>IF(ISBLANK(AX14),"",INDEX('MCA - Design'!$J$12:$N$31,18,MATCH('MCA - Apply'!AX14,'MCA - Design'!$J$12:$N$12,0)))</f>
        <v/>
      </c>
      <c r="AZ14" s="207"/>
      <c r="BA14" s="152"/>
      <c r="BB14" s="153" t="str">
        <f>IF(ISBLANK(BA14),"",INDEX('MCA - Design'!$J$12:$N$31,19,MATCH('MCA - Apply'!BA14,'MCA - Design'!$J$12:$N$12,0)))</f>
        <v/>
      </c>
      <c r="BC14" s="207"/>
      <c r="BD14" s="152"/>
      <c r="BE14" s="153" t="str">
        <f>IF(ISBLANK(BD14),"",INDEX('MCA - Design'!$J$12:$N$31,20,MATCH('MCA - Apply'!BD14,'MCA - Design'!$J$12:$N$12,0)))</f>
        <v/>
      </c>
      <c r="BF14" s="207"/>
    </row>
    <row r="15" spans="2:58" s="42" customFormat="1" ht="47.1" customHeight="1" x14ac:dyDescent="0.3">
      <c r="B15" s="151">
        <v>7</v>
      </c>
      <c r="C15" s="254" t="str">
        <f>_xlfn.IFNA(INDEX('MCA - Interventions'!$C$7:$D$31,MATCH('MCA - Apply'!B15,'MCA - Interventions'!$C$7:$C$31,0),2),"-")</f>
        <v>Intervention 7</v>
      </c>
      <c r="D15" s="255"/>
      <c r="E15" s="152">
        <v>4</v>
      </c>
      <c r="F15" s="153" t="str">
        <f>IF(ISBLANK(E15),"",INDEX('MCA - Design'!$J$12:$N$28,3,MATCH('MCA - Apply'!E15,'MCA - Design'!$J$12:$N$12,0)))</f>
        <v>Substantial reduction in carbon emissions [1,000,000 – 5,000,000 t CO2-e]</v>
      </c>
      <c r="G15" s="207"/>
      <c r="H15" s="152">
        <v>4</v>
      </c>
      <c r="I15" s="153" t="str">
        <f>IF(ISBLANK(H15),"",INDEX('MCA - Design'!$J$12:$N$28,4,MATCH('MCA - Apply'!H15,'MCA - Design'!$J$12:$N$12,0)))</f>
        <v>Some control or high level of influence (requires some external input and/or can influence through procurement requirements).</v>
      </c>
      <c r="J15" s="207"/>
      <c r="K15" s="152"/>
      <c r="L15" s="153" t="str">
        <f>IF(ISBLANK(K15),"",INDEX('MCA - Design'!$J$12:$N$28,5,MATCH('MCA - Apply'!K15,'MCA - Design'!$J$12:$N$12,0)))</f>
        <v/>
      </c>
      <c r="M15" s="210"/>
      <c r="N15" s="152">
        <v>5</v>
      </c>
      <c r="O15" s="153" t="str">
        <f>IF(ISBLANK(N15),"",INDEX('MCA - Design'!$J$12:$N$28,6,MATCH('MCA - Apply'!N15,'MCA - Design'!$J$12:$N$12,0)))</f>
        <v>High savings in whole of life cost per tonne of carbon reduced 
[&lt;$0/ tCO2-e]</v>
      </c>
      <c r="P15" s="207"/>
      <c r="Q15" s="152"/>
      <c r="R15" s="153" t="str">
        <f>IF(ISBLANK(Q15),"",INDEX('MCA - Design'!$J$12:$N$28,7,MATCH('MCA - Apply'!Q15,'MCA - Design'!$J$12:$N$12,0)))</f>
        <v/>
      </c>
      <c r="S15" s="207"/>
      <c r="T15" s="152"/>
      <c r="U15" s="153" t="str">
        <f>IF(ISBLANK(T15),"",INDEX('MCA - Design'!$J$12:$N$28,8,MATCH('MCA - Apply'!T15,'MCA - Design'!$J$12:$N$12,0)))</f>
        <v/>
      </c>
      <c r="V15" s="207"/>
      <c r="W15" s="152">
        <v>5</v>
      </c>
      <c r="X15" s="153" t="str">
        <f>IF(ISBLANK(W15),"",INDEX('MCA - Design'!$J$12:$N$28,9,MATCH('MCA - Apply'!W15,'MCA - Design'!$J$12:$N$12,0)))</f>
        <v>Market competitive with capability, price and other typical market forces driving uptake (CRI 5&amp;6)</v>
      </c>
      <c r="Y15" s="207"/>
      <c r="Z15" s="152">
        <v>4</v>
      </c>
      <c r="AA15" s="153" t="str">
        <f>IF(ISBLANK(Z15),"",INDEX('MCA - Design'!$J$12:$N$28,10,MATCH('MCA - Apply'!Z15,'MCA - Design'!$J$12:$N$12,0)))</f>
        <v>Minor risk e.g., some service disruption, environmental impact, injury of staff/ users</v>
      </c>
      <c r="AB15" s="210"/>
      <c r="AC15" s="152"/>
      <c r="AD15" s="153" t="str">
        <f>IF(ISBLANK(AC15),"",INDEX('MCA - Design'!$J$12:$N$28,11,MATCH('MCA - Apply'!AC15,'MCA - Design'!$J$12:$N$12,0)))</f>
        <v/>
      </c>
      <c r="AE15" s="207"/>
      <c r="AF15" s="152">
        <v>4</v>
      </c>
      <c r="AG15" s="153" t="str">
        <f>IF(ISBLANK(AF15),"",INDEX('MCA - Design'!$J$12:$N$28,12,MATCH('MCA - Apply'!AF15,'MCA - Design'!$J$12:$N$12,0)))</f>
        <v>Moderate co-benefits</v>
      </c>
      <c r="AH15" s="207"/>
      <c r="AI15" s="152"/>
      <c r="AJ15" s="153" t="str">
        <f>IF(ISBLANK(AI15),"",INDEX('MCA - Design'!$J$12:$N$28,13,MATCH('MCA - Apply'!AI15,'MCA - Design'!$J$12:$N$12,0)))</f>
        <v/>
      </c>
      <c r="AK15" s="207"/>
      <c r="AL15" s="152"/>
      <c r="AM15" s="153" t="str">
        <f>IF(ISBLANK(AL15),"",INDEX('MCA - Design'!$J$12:$N$28,14,MATCH('MCA - Apply'!AL15,'MCA - Design'!$J$12:$N$12,0)))</f>
        <v/>
      </c>
      <c r="AN15" s="207"/>
      <c r="AO15" s="152"/>
      <c r="AP15" s="153" t="str">
        <f>IF(ISBLANK(AO15),"",INDEX('MCA - Design'!$J$12:$N$28,15,MATCH('MCA - Apply'!AO15,'MCA - Design'!$J$12:$N$12,0)))</f>
        <v/>
      </c>
      <c r="AQ15" s="207"/>
      <c r="AR15" s="152"/>
      <c r="AS15" s="153" t="str">
        <f>IF(ISBLANK(AR15),"",INDEX('MCA - Design'!$J$12:$N$28,16,MATCH('MCA - Apply'!AR15,'MCA - Design'!$J$12:$N$12,0)))</f>
        <v/>
      </c>
      <c r="AT15" s="207"/>
      <c r="AU15" s="152"/>
      <c r="AV15" s="153" t="str">
        <f>IF(ISBLANK(AU15),"",INDEX('MCA - Design'!$J$12:$N$28,17,MATCH('MCA - Apply'!AU15,'MCA - Design'!$J$12:$N$12,0)))</f>
        <v/>
      </c>
      <c r="AW15" s="207"/>
      <c r="AX15" s="152"/>
      <c r="AY15" s="153" t="str">
        <f>IF(ISBLANK(AX15),"",INDEX('MCA - Design'!$J$12:$N$31,18,MATCH('MCA - Apply'!AX15,'MCA - Design'!$J$12:$N$12,0)))</f>
        <v/>
      </c>
      <c r="AZ15" s="207"/>
      <c r="BA15" s="152"/>
      <c r="BB15" s="153" t="str">
        <f>IF(ISBLANK(BA15),"",INDEX('MCA - Design'!$J$12:$N$31,19,MATCH('MCA - Apply'!BA15,'MCA - Design'!$J$12:$N$12,0)))</f>
        <v/>
      </c>
      <c r="BC15" s="207"/>
      <c r="BD15" s="152"/>
      <c r="BE15" s="153" t="str">
        <f>IF(ISBLANK(BD15),"",INDEX('MCA - Design'!$J$12:$N$31,20,MATCH('MCA - Apply'!BD15,'MCA - Design'!$J$12:$N$12,0)))</f>
        <v/>
      </c>
      <c r="BF15" s="207"/>
    </row>
    <row r="16" spans="2:58" s="42" customFormat="1" ht="47.1" customHeight="1" x14ac:dyDescent="0.3">
      <c r="B16" s="151">
        <v>8</v>
      </c>
      <c r="C16" s="254" t="str">
        <f>_xlfn.IFNA(INDEX('MCA - Interventions'!$C$7:$D$31,MATCH('MCA - Apply'!B16,'MCA - Interventions'!$C$7:$C$31,0),2),"-")</f>
        <v>Intervention 8</v>
      </c>
      <c r="D16" s="255"/>
      <c r="E16" s="152">
        <v>4</v>
      </c>
      <c r="F16" s="153" t="str">
        <f>IF(ISBLANK(E16),"",INDEX('MCA - Design'!$J$12:$N$28,3,MATCH('MCA - Apply'!E16,'MCA - Design'!$J$12:$N$12,0)))</f>
        <v>Substantial reduction in carbon emissions [1,000,000 – 5,000,000 t CO2-e]</v>
      </c>
      <c r="G16" s="207"/>
      <c r="H16" s="152">
        <v>5</v>
      </c>
      <c r="I16" s="153" t="str">
        <f>IF(ISBLANK(H16),"",INDEX('MCA - Design'!$J$12:$N$28,4,MATCH('MCA - Apply'!H16,'MCA - Design'!$J$12:$N$12,0)))</f>
        <v>High level of control - ultimate decision-making power</v>
      </c>
      <c r="J16" s="207"/>
      <c r="K16" s="152"/>
      <c r="L16" s="153" t="str">
        <f>IF(ISBLANK(K16),"",INDEX('MCA - Design'!$J$12:$N$28,5,MATCH('MCA - Apply'!K16,'MCA - Design'!$J$12:$N$12,0)))</f>
        <v/>
      </c>
      <c r="M16" s="210"/>
      <c r="N16" s="152">
        <v>5</v>
      </c>
      <c r="O16" s="153" t="str">
        <f>IF(ISBLANK(N16),"",INDEX('MCA - Design'!$J$12:$N$28,6,MATCH('MCA - Apply'!N16,'MCA - Design'!$J$12:$N$12,0)))</f>
        <v>High savings in whole of life cost per tonne of carbon reduced 
[&lt;$0/ tCO2-e]</v>
      </c>
      <c r="P16" s="207"/>
      <c r="Q16" s="152"/>
      <c r="R16" s="153" t="str">
        <f>IF(ISBLANK(Q16),"",INDEX('MCA - Design'!$J$12:$N$28,7,MATCH('MCA - Apply'!Q16,'MCA - Design'!$J$12:$N$12,0)))</f>
        <v/>
      </c>
      <c r="S16" s="207"/>
      <c r="T16" s="152"/>
      <c r="U16" s="153" t="str">
        <f>IF(ISBLANK(T16),"",INDEX('MCA - Design'!$J$12:$N$28,8,MATCH('MCA - Apply'!T16,'MCA - Design'!$J$12:$N$12,0)))</f>
        <v/>
      </c>
      <c r="V16" s="207"/>
      <c r="W16" s="152">
        <v>4</v>
      </c>
      <c r="X16" s="153" t="str">
        <f>IF(ISBLANK(W16),"",INDEX('MCA - Design'!$J$12:$N$28,9,MATCH('MCA - Apply'!W16,'MCA - Design'!$J$12:$N$12,0)))</f>
        <v>Some commercial applications with support by policy and/or subsidies (CRI 3&amp;4)</v>
      </c>
      <c r="Y16" s="207"/>
      <c r="Z16" s="152">
        <v>5</v>
      </c>
      <c r="AA16" s="153" t="str">
        <f>IF(ISBLANK(Z16),"",INDEX('MCA - Design'!$J$12:$N$28,10,MATCH('MCA - Apply'!Z16,'MCA - Design'!$J$12:$N$12,0)))</f>
        <v>Insignificant risk e.g., minor environmental impact or safety risks</v>
      </c>
      <c r="AB16" s="210"/>
      <c r="AC16" s="152"/>
      <c r="AD16" s="153" t="str">
        <f>IF(ISBLANK(AC16),"",INDEX('MCA - Design'!$J$12:$N$28,11,MATCH('MCA - Apply'!AC16,'MCA - Design'!$J$12:$N$12,0)))</f>
        <v/>
      </c>
      <c r="AE16" s="207"/>
      <c r="AF16" s="152">
        <v>5</v>
      </c>
      <c r="AG16" s="153" t="str">
        <f>IF(ISBLANK(AF16),"",INDEX('MCA - Design'!$J$12:$N$28,12,MATCH('MCA - Apply'!AF16,'MCA - Design'!$J$12:$N$12,0)))</f>
        <v>Significant co-benefits</v>
      </c>
      <c r="AH16" s="207"/>
      <c r="AI16" s="152"/>
      <c r="AJ16" s="153" t="str">
        <f>IF(ISBLANK(AI16),"",INDEX('MCA - Design'!$J$12:$N$28,13,MATCH('MCA - Apply'!AI16,'MCA - Design'!$J$12:$N$12,0)))</f>
        <v/>
      </c>
      <c r="AK16" s="207"/>
      <c r="AL16" s="152"/>
      <c r="AM16" s="153" t="str">
        <f>IF(ISBLANK(AL16),"",INDEX('MCA - Design'!$J$12:$N$28,14,MATCH('MCA - Apply'!AL16,'MCA - Design'!$J$12:$N$12,0)))</f>
        <v/>
      </c>
      <c r="AN16" s="207"/>
      <c r="AO16" s="152"/>
      <c r="AP16" s="153" t="str">
        <f>IF(ISBLANK(AO16),"",INDEX('MCA - Design'!$J$12:$N$28,15,MATCH('MCA - Apply'!AO16,'MCA - Design'!$J$12:$N$12,0)))</f>
        <v/>
      </c>
      <c r="AQ16" s="207"/>
      <c r="AR16" s="152"/>
      <c r="AS16" s="153" t="str">
        <f>IF(ISBLANK(AR16),"",INDEX('MCA - Design'!$J$12:$N$28,16,MATCH('MCA - Apply'!AR16,'MCA - Design'!$J$12:$N$12,0)))</f>
        <v/>
      </c>
      <c r="AT16" s="207"/>
      <c r="AU16" s="152"/>
      <c r="AV16" s="153" t="str">
        <f>IF(ISBLANK(AU16),"",INDEX('MCA - Design'!$J$12:$N$28,17,MATCH('MCA - Apply'!AU16,'MCA - Design'!$J$12:$N$12,0)))</f>
        <v/>
      </c>
      <c r="AW16" s="207"/>
      <c r="AX16" s="152"/>
      <c r="AY16" s="153" t="str">
        <f>IF(ISBLANK(AX16),"",INDEX('MCA - Design'!$J$12:$N$31,18,MATCH('MCA - Apply'!AX16,'MCA - Design'!$J$12:$N$12,0)))</f>
        <v/>
      </c>
      <c r="AZ16" s="207"/>
      <c r="BA16" s="152"/>
      <c r="BB16" s="153" t="str">
        <f>IF(ISBLANK(BA16),"",INDEX('MCA - Design'!$J$12:$N$31,19,MATCH('MCA - Apply'!BA16,'MCA - Design'!$J$12:$N$12,0)))</f>
        <v/>
      </c>
      <c r="BC16" s="207"/>
      <c r="BD16" s="152"/>
      <c r="BE16" s="153" t="str">
        <f>IF(ISBLANK(BD16),"",INDEX('MCA - Design'!$J$12:$N$31,20,MATCH('MCA - Apply'!BD16,'MCA - Design'!$J$12:$N$12,0)))</f>
        <v/>
      </c>
      <c r="BF16" s="207"/>
    </row>
    <row r="17" spans="2:58" s="42" customFormat="1" ht="47.1" customHeight="1" x14ac:dyDescent="0.3">
      <c r="B17" s="151">
        <v>9</v>
      </c>
      <c r="C17" s="254" t="str">
        <f>_xlfn.IFNA(INDEX('MCA - Interventions'!$C$7:$D$31,MATCH('MCA - Apply'!B17,'MCA - Interventions'!$C$7:$C$31,0),2),"-")</f>
        <v>[Insert shortlisted intervention name]</v>
      </c>
      <c r="D17" s="255"/>
      <c r="E17" s="152"/>
      <c r="F17" s="153" t="str">
        <f>IF(ISBLANK(E17),"",INDEX('MCA - Design'!$J$12:$N$28,3,MATCH('MCA - Apply'!E17,'MCA - Design'!$J$12:$N$12,0)))</f>
        <v/>
      </c>
      <c r="G17" s="207"/>
      <c r="H17" s="152"/>
      <c r="I17" s="153" t="str">
        <f>IF(ISBLANK(H17),"",INDEX('MCA - Design'!$J$12:$N$28,4,MATCH('MCA - Apply'!H17,'MCA - Design'!$J$12:$N$12,0)))</f>
        <v/>
      </c>
      <c r="J17" s="207"/>
      <c r="K17" s="152"/>
      <c r="L17" s="153" t="str">
        <f>IF(ISBLANK(K17),"",INDEX('MCA - Design'!$J$12:$N$28,5,MATCH('MCA - Apply'!K17,'MCA - Design'!$J$12:$N$12,0)))</f>
        <v/>
      </c>
      <c r="M17" s="210"/>
      <c r="N17" s="152"/>
      <c r="O17" s="153" t="str">
        <f>IF(ISBLANK(N17),"",INDEX('MCA - Design'!$J$12:$N$28,6,MATCH('MCA - Apply'!N17,'MCA - Design'!$J$12:$N$12,0)))</f>
        <v/>
      </c>
      <c r="P17" s="207"/>
      <c r="Q17" s="152"/>
      <c r="R17" s="153" t="str">
        <f>IF(ISBLANK(Q17),"",INDEX('MCA - Design'!$J$12:$N$28,7,MATCH('MCA - Apply'!Q17,'MCA - Design'!$J$12:$N$12,0)))</f>
        <v/>
      </c>
      <c r="S17" s="207"/>
      <c r="T17" s="152"/>
      <c r="U17" s="153" t="str">
        <f>IF(ISBLANK(T17),"",INDEX('MCA - Design'!$J$12:$N$28,8,MATCH('MCA - Apply'!T17,'MCA - Design'!$J$12:$N$12,0)))</f>
        <v/>
      </c>
      <c r="V17" s="207"/>
      <c r="W17" s="152"/>
      <c r="X17" s="153" t="str">
        <f>IF(ISBLANK(W17),"",INDEX('MCA - Design'!$J$12:$N$28,9,MATCH('MCA - Apply'!W17,'MCA - Design'!$J$12:$N$12,0)))</f>
        <v/>
      </c>
      <c r="Y17" s="207"/>
      <c r="Z17" s="152"/>
      <c r="AA17" s="153" t="str">
        <f>IF(ISBLANK(Z17),"",INDEX('MCA - Design'!$J$12:$N$28,10,MATCH('MCA - Apply'!Z17,'MCA - Design'!$J$12:$N$12,0)))</f>
        <v/>
      </c>
      <c r="AB17" s="210"/>
      <c r="AC17" s="152"/>
      <c r="AD17" s="153" t="str">
        <f>IF(ISBLANK(AC17),"",INDEX('MCA - Design'!$J$12:$N$28,11,MATCH('MCA - Apply'!AC17,'MCA - Design'!$J$12:$N$12,0)))</f>
        <v/>
      </c>
      <c r="AE17" s="207"/>
      <c r="AF17" s="152"/>
      <c r="AG17" s="153" t="str">
        <f>IF(ISBLANK(AF17),"",INDEX('MCA - Design'!$J$12:$N$28,12,MATCH('MCA - Apply'!AF17,'MCA - Design'!$J$12:$N$12,0)))</f>
        <v/>
      </c>
      <c r="AH17" s="207"/>
      <c r="AI17" s="152"/>
      <c r="AJ17" s="153" t="str">
        <f>IF(ISBLANK(AI17),"",INDEX('MCA - Design'!$J$12:$N$28,13,MATCH('MCA - Apply'!AI17,'MCA - Design'!$J$12:$N$12,0)))</f>
        <v/>
      </c>
      <c r="AK17" s="207"/>
      <c r="AL17" s="152"/>
      <c r="AM17" s="153" t="str">
        <f>IF(ISBLANK(AL17),"",INDEX('MCA - Design'!$J$12:$N$28,14,MATCH('MCA - Apply'!AL17,'MCA - Design'!$J$12:$N$12,0)))</f>
        <v/>
      </c>
      <c r="AN17" s="207"/>
      <c r="AO17" s="152"/>
      <c r="AP17" s="153" t="str">
        <f>IF(ISBLANK(AO17),"",INDEX('MCA - Design'!$J$12:$N$28,15,MATCH('MCA - Apply'!AO17,'MCA - Design'!$J$12:$N$12,0)))</f>
        <v/>
      </c>
      <c r="AQ17" s="207"/>
      <c r="AR17" s="152"/>
      <c r="AS17" s="153" t="str">
        <f>IF(ISBLANK(AR17),"",INDEX('MCA - Design'!$J$12:$N$28,16,MATCH('MCA - Apply'!AR17,'MCA - Design'!$J$12:$N$12,0)))</f>
        <v/>
      </c>
      <c r="AT17" s="207"/>
      <c r="AU17" s="152"/>
      <c r="AV17" s="153" t="str">
        <f>IF(ISBLANK(AU17),"",INDEX('MCA - Design'!$J$12:$N$28,17,MATCH('MCA - Apply'!AU17,'MCA - Design'!$J$12:$N$12,0)))</f>
        <v/>
      </c>
      <c r="AW17" s="207"/>
      <c r="AX17" s="152"/>
      <c r="AY17" s="153" t="str">
        <f>IF(ISBLANK(AX17),"",INDEX('MCA - Design'!$J$12:$N$31,18,MATCH('MCA - Apply'!AX17,'MCA - Design'!$J$12:$N$12,0)))</f>
        <v/>
      </c>
      <c r="AZ17" s="207"/>
      <c r="BA17" s="152"/>
      <c r="BB17" s="153" t="str">
        <f>IF(ISBLANK(BA17),"",INDEX('MCA - Design'!$J$12:$N$31,19,MATCH('MCA - Apply'!BA17,'MCA - Design'!$J$12:$N$12,0)))</f>
        <v/>
      </c>
      <c r="BC17" s="207"/>
      <c r="BD17" s="152"/>
      <c r="BE17" s="153" t="str">
        <f>IF(ISBLANK(BD17),"",INDEX('MCA - Design'!$J$12:$N$31,20,MATCH('MCA - Apply'!BD17,'MCA - Design'!$J$12:$N$12,0)))</f>
        <v/>
      </c>
      <c r="BF17" s="207"/>
    </row>
    <row r="18" spans="2:58" s="42" customFormat="1" ht="47.1" customHeight="1" collapsed="1" x14ac:dyDescent="0.3">
      <c r="B18" s="151">
        <v>10</v>
      </c>
      <c r="C18" s="254" t="str">
        <f>_xlfn.IFNA(INDEX('MCA - Interventions'!$C$7:$D$31,MATCH('MCA - Apply'!B18,'MCA - Interventions'!$C$7:$C$31,0),2),"-")</f>
        <v>[Insert shortlisted intervention name]</v>
      </c>
      <c r="D18" s="255"/>
      <c r="E18" s="152"/>
      <c r="F18" s="153" t="str">
        <f>IF(ISBLANK(E18),"",INDEX('MCA - Design'!$J$12:$N$28,3,MATCH('MCA - Apply'!E18,'MCA - Design'!$J$12:$N$12,0)))</f>
        <v/>
      </c>
      <c r="G18" s="207"/>
      <c r="H18" s="152"/>
      <c r="I18" s="153" t="str">
        <f>IF(ISBLANK(H18),"",INDEX('MCA - Design'!$J$12:$N$28,4,MATCH('MCA - Apply'!H18,'MCA - Design'!$J$12:$N$12,0)))</f>
        <v/>
      </c>
      <c r="J18" s="207"/>
      <c r="K18" s="152"/>
      <c r="L18" s="153" t="str">
        <f>IF(ISBLANK(K18),"",INDEX('MCA - Design'!$J$12:$N$28,5,MATCH('MCA - Apply'!K18,'MCA - Design'!$J$12:$N$12,0)))</f>
        <v/>
      </c>
      <c r="M18" s="210"/>
      <c r="N18" s="152"/>
      <c r="O18" s="153" t="str">
        <f>IF(ISBLANK(N18),"",INDEX('MCA - Design'!$J$12:$N$28,6,MATCH('MCA - Apply'!N18,'MCA - Design'!$J$12:$N$12,0)))</f>
        <v/>
      </c>
      <c r="P18" s="207"/>
      <c r="Q18" s="152"/>
      <c r="R18" s="153" t="str">
        <f>IF(ISBLANK(Q18),"",INDEX('MCA - Design'!$J$12:$N$28,7,MATCH('MCA - Apply'!Q18,'MCA - Design'!$J$12:$N$12,0)))</f>
        <v/>
      </c>
      <c r="S18" s="207"/>
      <c r="T18" s="152"/>
      <c r="U18" s="153" t="str">
        <f>IF(ISBLANK(T18),"",INDEX('MCA - Design'!$J$12:$N$28,8,MATCH('MCA - Apply'!T18,'MCA - Design'!$J$12:$N$12,0)))</f>
        <v/>
      </c>
      <c r="V18" s="207"/>
      <c r="W18" s="152"/>
      <c r="X18" s="153" t="str">
        <f>IF(ISBLANK(W18),"",INDEX('MCA - Design'!$J$12:$N$28,9,MATCH('MCA - Apply'!W18,'MCA - Design'!$J$12:$N$12,0)))</f>
        <v/>
      </c>
      <c r="Y18" s="207"/>
      <c r="Z18" s="152"/>
      <c r="AA18" s="153" t="str">
        <f>IF(ISBLANK(Z18),"",INDEX('MCA - Design'!$J$12:$N$28,10,MATCH('MCA - Apply'!Z18,'MCA - Design'!$J$12:$N$12,0)))</f>
        <v/>
      </c>
      <c r="AB18" s="210"/>
      <c r="AC18" s="152"/>
      <c r="AD18" s="153" t="str">
        <f>IF(ISBLANK(AC18),"",INDEX('MCA - Design'!$J$12:$N$28,11,MATCH('MCA - Apply'!AC18,'MCA - Design'!$J$12:$N$12,0)))</f>
        <v/>
      </c>
      <c r="AE18" s="207"/>
      <c r="AF18" s="152"/>
      <c r="AG18" s="153" t="str">
        <f>IF(ISBLANK(AF18),"",INDEX('MCA - Design'!$J$12:$N$28,12,MATCH('MCA - Apply'!AF18,'MCA - Design'!$J$12:$N$12,0)))</f>
        <v/>
      </c>
      <c r="AH18" s="207"/>
      <c r="AI18" s="152"/>
      <c r="AJ18" s="153" t="str">
        <f>IF(ISBLANK(AI18),"",INDEX('MCA - Design'!$J$12:$N$28,13,MATCH('MCA - Apply'!AI18,'MCA - Design'!$J$12:$N$12,0)))</f>
        <v/>
      </c>
      <c r="AK18" s="207"/>
      <c r="AL18" s="152"/>
      <c r="AM18" s="153" t="str">
        <f>IF(ISBLANK(AL18),"",INDEX('MCA - Design'!$J$12:$N$28,14,MATCH('MCA - Apply'!AL18,'MCA - Design'!$J$12:$N$12,0)))</f>
        <v/>
      </c>
      <c r="AN18" s="207"/>
      <c r="AO18" s="152"/>
      <c r="AP18" s="153" t="str">
        <f>IF(ISBLANK(AO18),"",INDEX('MCA - Design'!$J$12:$N$28,15,MATCH('MCA - Apply'!AO18,'MCA - Design'!$J$12:$N$12,0)))</f>
        <v/>
      </c>
      <c r="AQ18" s="207"/>
      <c r="AR18" s="152"/>
      <c r="AS18" s="153" t="str">
        <f>IF(ISBLANK(AR18),"",INDEX('MCA - Design'!$J$12:$N$28,16,MATCH('MCA - Apply'!AR18,'MCA - Design'!$J$12:$N$12,0)))</f>
        <v/>
      </c>
      <c r="AT18" s="207"/>
      <c r="AU18" s="152"/>
      <c r="AV18" s="153" t="str">
        <f>IF(ISBLANK(AU18),"",INDEX('MCA - Design'!$J$12:$N$28,17,MATCH('MCA - Apply'!AU18,'MCA - Design'!$J$12:$N$12,0)))</f>
        <v/>
      </c>
      <c r="AW18" s="207"/>
      <c r="AX18" s="152"/>
      <c r="AY18" s="153" t="str">
        <f>IF(ISBLANK(AX18),"",INDEX('MCA - Design'!$J$12:$N$31,18,MATCH('MCA - Apply'!AX18,'MCA - Design'!$J$12:$N$12,0)))</f>
        <v/>
      </c>
      <c r="AZ18" s="207"/>
      <c r="BA18" s="152"/>
      <c r="BB18" s="153" t="str">
        <f>IF(ISBLANK(BA18),"",INDEX('MCA - Design'!$J$12:$N$31,19,MATCH('MCA - Apply'!BA18,'MCA - Design'!$J$12:$N$12,0)))</f>
        <v/>
      </c>
      <c r="BC18" s="207"/>
      <c r="BD18" s="152"/>
      <c r="BE18" s="153" t="str">
        <f>IF(ISBLANK(BD18),"",INDEX('MCA - Design'!$J$12:$N$31,20,MATCH('MCA - Apply'!BD18,'MCA - Design'!$J$12:$N$12,0)))</f>
        <v/>
      </c>
      <c r="BF18" s="207"/>
    </row>
    <row r="19" spans="2:58" s="42" customFormat="1" ht="47.1" hidden="1" customHeight="1" outlineLevel="1" x14ac:dyDescent="0.3">
      <c r="B19" s="151">
        <v>11</v>
      </c>
      <c r="C19" s="254" t="str">
        <f>_xlfn.IFNA(INDEX('MCA - Interventions'!$C$7:$D$31,MATCH('MCA - Apply'!B19,'MCA - Interventions'!$C$7:$C$31,0),2),"-")</f>
        <v>[Insert shortlisted intervention name]</v>
      </c>
      <c r="D19" s="255"/>
      <c r="E19" s="152"/>
      <c r="F19" s="153" t="str">
        <f>IF(ISBLANK(E19),"",INDEX('MCA - Design'!$J$12:$N$28,3,MATCH('MCA - Apply'!E19,'MCA - Design'!$J$12:$N$12,0)))</f>
        <v/>
      </c>
      <c r="G19" s="207"/>
      <c r="H19" s="152"/>
      <c r="I19" s="153" t="str">
        <f>IF(ISBLANK(H19),"",INDEX('MCA - Design'!$J$12:$N$28,4,MATCH('MCA - Apply'!H19,'MCA - Design'!$J$12:$N$12,0)))</f>
        <v/>
      </c>
      <c r="J19" s="207"/>
      <c r="K19" s="152"/>
      <c r="L19" s="153" t="str">
        <f>IF(ISBLANK(K19),"",INDEX('MCA - Design'!$J$12:$N$28,5,MATCH('MCA - Apply'!K19,'MCA - Design'!$J$12:$N$12,0)))</f>
        <v/>
      </c>
      <c r="M19" s="207"/>
      <c r="N19" s="152"/>
      <c r="O19" s="153" t="str">
        <f>IF(ISBLANK(N19),"",INDEX('MCA - Design'!$J$12:$N$28,6,MATCH('MCA - Apply'!N19,'MCA - Design'!$J$12:$N$12,0)))</f>
        <v/>
      </c>
      <c r="P19" s="207"/>
      <c r="Q19" s="152"/>
      <c r="R19" s="153" t="str">
        <f>IF(ISBLANK(Q19),"",INDEX('MCA - Design'!$J$12:$N$28,7,MATCH('MCA - Apply'!Q19,'MCA - Design'!$J$12:$N$12,0)))</f>
        <v/>
      </c>
      <c r="S19" s="207"/>
      <c r="T19" s="152"/>
      <c r="U19" s="153" t="str">
        <f>IF(ISBLANK(T19),"",INDEX('MCA - Design'!$J$12:$N$28,8,MATCH('MCA - Apply'!T19,'MCA - Design'!$J$12:$N$12,0)))</f>
        <v/>
      </c>
      <c r="V19" s="207"/>
      <c r="W19" s="152"/>
      <c r="X19" s="153" t="str">
        <f>IF(ISBLANK(W19),"",INDEX('MCA - Design'!$J$12:$N$28,9,MATCH('MCA - Apply'!W19,'MCA - Design'!$J$12:$N$12,0)))</f>
        <v/>
      </c>
      <c r="Y19" s="207"/>
      <c r="Z19" s="152"/>
      <c r="AA19" s="153" t="str">
        <f>IF(ISBLANK(Z19),"",INDEX('MCA - Design'!$J$12:$N$28,10,MATCH('MCA - Apply'!Z19,'MCA - Design'!$J$12:$N$12,0)))</f>
        <v/>
      </c>
      <c r="AB19" s="207"/>
      <c r="AC19" s="152"/>
      <c r="AD19" s="153" t="str">
        <f>IF(ISBLANK(AC19),"",INDEX('MCA - Design'!$J$12:$N$28,11,MATCH('MCA - Apply'!AC19,'MCA - Design'!$J$12:$N$12,0)))</f>
        <v/>
      </c>
      <c r="AE19" s="207"/>
      <c r="AF19" s="152"/>
      <c r="AG19" s="153" t="str">
        <f>IF(ISBLANK(AF19),"",INDEX('MCA - Design'!$J$12:$N$28,12,MATCH('MCA - Apply'!AF19,'MCA - Design'!$J$12:$N$12,0)))</f>
        <v/>
      </c>
      <c r="AH19" s="207"/>
      <c r="AI19" s="152"/>
      <c r="AJ19" s="153" t="str">
        <f>IF(ISBLANK(AI19),"",INDEX('MCA - Design'!$J$12:$N$28,13,MATCH('MCA - Apply'!AI19,'MCA - Design'!$J$12:$N$12,0)))</f>
        <v/>
      </c>
      <c r="AK19" s="207"/>
      <c r="AL19" s="152"/>
      <c r="AM19" s="153" t="str">
        <f>IF(ISBLANK(AL19),"",INDEX('MCA - Design'!$J$12:$N$28,14,MATCH('MCA - Apply'!AL19,'MCA - Design'!$J$12:$N$12,0)))</f>
        <v/>
      </c>
      <c r="AN19" s="207"/>
      <c r="AO19" s="152"/>
      <c r="AP19" s="153" t="str">
        <f>IF(ISBLANK(AO19),"",INDEX('MCA - Design'!$J$12:$N$28,15,MATCH('MCA - Apply'!AO19,'MCA - Design'!$J$12:$N$12,0)))</f>
        <v/>
      </c>
      <c r="AQ19" s="207"/>
      <c r="AR19" s="152"/>
      <c r="AS19" s="153" t="str">
        <f>IF(ISBLANK(AR19),"",INDEX('MCA - Design'!$J$12:$N$28,16,MATCH('MCA - Apply'!AR19,'MCA - Design'!$J$12:$N$12,0)))</f>
        <v/>
      </c>
      <c r="AT19" s="207"/>
      <c r="AU19" s="152"/>
      <c r="AV19" s="153" t="str">
        <f>IF(ISBLANK(AU19),"",INDEX('MCA - Design'!$J$12:$N$28,17,MATCH('MCA - Apply'!AU19,'MCA - Design'!$J$12:$N$12,0)))</f>
        <v/>
      </c>
      <c r="AW19" s="207"/>
      <c r="AX19" s="152"/>
      <c r="AY19" s="153" t="str">
        <f>IF(ISBLANK(AX19),"",INDEX('MCA - Design'!$J$12:$N$31,18,MATCH('MCA - Apply'!AX19,'MCA - Design'!$J$12:$N$12,0)))</f>
        <v/>
      </c>
      <c r="AZ19" s="207"/>
      <c r="BA19" s="152"/>
      <c r="BB19" s="153" t="str">
        <f>IF(ISBLANK(BA19),"",INDEX('MCA - Design'!$J$12:$N$31,19,MATCH('MCA - Apply'!BA19,'MCA - Design'!$J$12:$N$12,0)))</f>
        <v/>
      </c>
      <c r="BC19" s="207"/>
      <c r="BD19" s="152"/>
      <c r="BE19" s="153" t="str">
        <f>IF(ISBLANK(BD19),"",INDEX('MCA - Design'!$J$12:$N$31,20,MATCH('MCA - Apply'!BD19,'MCA - Design'!$J$12:$N$12,0)))</f>
        <v/>
      </c>
      <c r="BF19" s="209"/>
    </row>
    <row r="20" spans="2:58" s="42" customFormat="1" ht="47.1" hidden="1" customHeight="1" outlineLevel="1" x14ac:dyDescent="0.3">
      <c r="B20" s="151">
        <v>12</v>
      </c>
      <c r="C20" s="254" t="str">
        <f>_xlfn.IFNA(INDEX('MCA - Interventions'!$C$7:$D$31,MATCH('MCA - Apply'!B20,'MCA - Interventions'!$C$7:$C$31,0),2),"-")</f>
        <v>[Insert shortlisted intervention name]</v>
      </c>
      <c r="D20" s="255"/>
      <c r="E20" s="152"/>
      <c r="F20" s="153" t="str">
        <f>IF(ISBLANK(E20),"",INDEX('MCA - Design'!$J$12:$N$28,3,MATCH('MCA - Apply'!E20,'MCA - Design'!$J$12:$N$12,0)))</f>
        <v/>
      </c>
      <c r="G20" s="207"/>
      <c r="H20" s="152"/>
      <c r="I20" s="153" t="str">
        <f>IF(ISBLANK(H20),"",INDEX('MCA - Design'!$J$12:$N$28,4,MATCH('MCA - Apply'!H20,'MCA - Design'!$J$12:$N$12,0)))</f>
        <v/>
      </c>
      <c r="J20" s="207"/>
      <c r="K20" s="152"/>
      <c r="L20" s="153" t="str">
        <f>IF(ISBLANK(K20),"",INDEX('MCA - Design'!$J$12:$N$28,5,MATCH('MCA - Apply'!K20,'MCA - Design'!$J$12:$N$12,0)))</f>
        <v/>
      </c>
      <c r="M20" s="207"/>
      <c r="N20" s="152"/>
      <c r="O20" s="153" t="str">
        <f>IF(ISBLANK(N20),"",INDEX('MCA - Design'!$J$12:$N$28,6,MATCH('MCA - Apply'!N20,'MCA - Design'!$J$12:$N$12,0)))</f>
        <v/>
      </c>
      <c r="P20" s="207"/>
      <c r="Q20" s="152"/>
      <c r="R20" s="153" t="str">
        <f>IF(ISBLANK(Q20),"",INDEX('MCA - Design'!$J$12:$N$28,7,MATCH('MCA - Apply'!Q20,'MCA - Design'!$J$12:$N$12,0)))</f>
        <v/>
      </c>
      <c r="S20" s="207"/>
      <c r="T20" s="152"/>
      <c r="U20" s="153" t="str">
        <f>IF(ISBLANK(T20),"",INDEX('MCA - Design'!$J$12:$N$28,8,MATCH('MCA - Apply'!T20,'MCA - Design'!$J$12:$N$12,0)))</f>
        <v/>
      </c>
      <c r="V20" s="207"/>
      <c r="W20" s="152"/>
      <c r="X20" s="153" t="str">
        <f>IF(ISBLANK(W20),"",INDEX('MCA - Design'!$J$12:$N$28,9,MATCH('MCA - Apply'!W20,'MCA - Design'!$J$12:$N$12,0)))</f>
        <v/>
      </c>
      <c r="Y20" s="207"/>
      <c r="Z20" s="152"/>
      <c r="AA20" s="153" t="str">
        <f>IF(ISBLANK(Z20),"",INDEX('MCA - Design'!$J$12:$N$28,10,MATCH('MCA - Apply'!Z20,'MCA - Design'!$J$12:$N$12,0)))</f>
        <v/>
      </c>
      <c r="AB20" s="207"/>
      <c r="AC20" s="152"/>
      <c r="AD20" s="153" t="str">
        <f>IF(ISBLANK(AC20),"",INDEX('MCA - Design'!$J$12:$N$28,11,MATCH('MCA - Apply'!AC20,'MCA - Design'!$J$12:$N$12,0)))</f>
        <v/>
      </c>
      <c r="AE20" s="207"/>
      <c r="AF20" s="152"/>
      <c r="AG20" s="153" t="str">
        <f>IF(ISBLANK(AF20),"",INDEX('MCA - Design'!$J$12:$N$28,12,MATCH('MCA - Apply'!AF20,'MCA - Design'!$J$12:$N$12,0)))</f>
        <v/>
      </c>
      <c r="AH20" s="207"/>
      <c r="AI20" s="152"/>
      <c r="AJ20" s="153" t="str">
        <f>IF(ISBLANK(AI20),"",INDEX('MCA - Design'!$J$12:$N$28,13,MATCH('MCA - Apply'!AI20,'MCA - Design'!$J$12:$N$12,0)))</f>
        <v/>
      </c>
      <c r="AK20" s="207"/>
      <c r="AL20" s="152"/>
      <c r="AM20" s="153" t="str">
        <f>IF(ISBLANK(AL20),"",INDEX('MCA - Design'!$J$12:$N$28,14,MATCH('MCA - Apply'!AL20,'MCA - Design'!$J$12:$N$12,0)))</f>
        <v/>
      </c>
      <c r="AN20" s="207"/>
      <c r="AO20" s="152"/>
      <c r="AP20" s="153" t="str">
        <f>IF(ISBLANK(AO20),"",INDEX('MCA - Design'!$J$12:$N$28,15,MATCH('MCA - Apply'!AO20,'MCA - Design'!$J$12:$N$12,0)))</f>
        <v/>
      </c>
      <c r="AQ20" s="207"/>
      <c r="AR20" s="152"/>
      <c r="AS20" s="153" t="str">
        <f>IF(ISBLANK(AR20),"",INDEX('MCA - Design'!$J$12:$N$28,16,MATCH('MCA - Apply'!AR20,'MCA - Design'!$J$12:$N$12,0)))</f>
        <v/>
      </c>
      <c r="AT20" s="207"/>
      <c r="AU20" s="152"/>
      <c r="AV20" s="153" t="str">
        <f>IF(ISBLANK(AU20),"",INDEX('MCA - Design'!$J$12:$N$28,17,MATCH('MCA - Apply'!AU20,'MCA - Design'!$J$12:$N$12,0)))</f>
        <v/>
      </c>
      <c r="AW20" s="207"/>
      <c r="AX20" s="152"/>
      <c r="AY20" s="153" t="str">
        <f>IF(ISBLANK(AX20),"",INDEX('MCA - Design'!$J$12:$N$31,18,MATCH('MCA - Apply'!AX20,'MCA - Design'!$J$12:$N$12,0)))</f>
        <v/>
      </c>
      <c r="AZ20" s="207"/>
      <c r="BA20" s="152"/>
      <c r="BB20" s="153" t="str">
        <f>IF(ISBLANK(BA20),"",INDEX('MCA - Design'!$J$12:$N$31,19,MATCH('MCA - Apply'!BA20,'MCA - Design'!$J$12:$N$12,0)))</f>
        <v/>
      </c>
      <c r="BC20" s="207"/>
      <c r="BD20" s="152"/>
      <c r="BE20" s="153" t="str">
        <f>IF(ISBLANK(BD20),"",INDEX('MCA - Design'!$J$12:$N$31,20,MATCH('MCA - Apply'!BD20,'MCA - Design'!$J$12:$N$12,0)))</f>
        <v/>
      </c>
      <c r="BF20" s="209"/>
    </row>
    <row r="21" spans="2:58" s="42" customFormat="1" ht="47.1" hidden="1" customHeight="1" outlineLevel="1" x14ac:dyDescent="0.3">
      <c r="B21" s="151">
        <v>13</v>
      </c>
      <c r="C21" s="254" t="str">
        <f>_xlfn.IFNA(INDEX('MCA - Interventions'!$C$7:$D$31,MATCH('MCA - Apply'!B21,'MCA - Interventions'!$C$7:$C$31,0),2),"-")</f>
        <v>[Insert shortlisted intervention name]</v>
      </c>
      <c r="D21" s="255"/>
      <c r="E21" s="152"/>
      <c r="F21" s="153" t="str">
        <f>IF(ISBLANK(E21),"",INDEX('MCA - Design'!$J$12:$N$28,3,MATCH('MCA - Apply'!E21,'MCA - Design'!$J$12:$N$12,0)))</f>
        <v/>
      </c>
      <c r="G21" s="207"/>
      <c r="H21" s="152"/>
      <c r="I21" s="153" t="str">
        <f>IF(ISBLANK(H21),"",INDEX('MCA - Design'!$J$12:$N$28,4,MATCH('MCA - Apply'!H21,'MCA - Design'!$J$12:$N$12,0)))</f>
        <v/>
      </c>
      <c r="J21" s="207"/>
      <c r="K21" s="152"/>
      <c r="L21" s="153" t="str">
        <f>IF(ISBLANK(K21),"",INDEX('MCA - Design'!$J$12:$N$28,5,MATCH('MCA - Apply'!K21,'MCA - Design'!$J$12:$N$12,0)))</f>
        <v/>
      </c>
      <c r="M21" s="207"/>
      <c r="N21" s="152"/>
      <c r="O21" s="153" t="str">
        <f>IF(ISBLANK(N21),"",INDEX('MCA - Design'!$J$12:$N$28,6,MATCH('MCA - Apply'!N21,'MCA - Design'!$J$12:$N$12,0)))</f>
        <v/>
      </c>
      <c r="P21" s="207"/>
      <c r="Q21" s="152"/>
      <c r="R21" s="153" t="str">
        <f>IF(ISBLANK(Q21),"",INDEX('MCA - Design'!$J$12:$N$28,7,MATCH('MCA - Apply'!Q21,'MCA - Design'!$J$12:$N$12,0)))</f>
        <v/>
      </c>
      <c r="S21" s="207"/>
      <c r="T21" s="152"/>
      <c r="U21" s="153" t="str">
        <f>IF(ISBLANK(T21),"",INDEX('MCA - Design'!$J$12:$N$28,8,MATCH('MCA - Apply'!T21,'MCA - Design'!$J$12:$N$12,0)))</f>
        <v/>
      </c>
      <c r="V21" s="207"/>
      <c r="W21" s="152"/>
      <c r="X21" s="153" t="str">
        <f>IF(ISBLANK(W21),"",INDEX('MCA - Design'!$J$12:$N$28,9,MATCH('MCA - Apply'!W21,'MCA - Design'!$J$12:$N$12,0)))</f>
        <v/>
      </c>
      <c r="Y21" s="207"/>
      <c r="Z21" s="152"/>
      <c r="AA21" s="153" t="str">
        <f>IF(ISBLANK(Z21),"",INDEX('MCA - Design'!$J$12:$N$28,10,MATCH('MCA - Apply'!Z21,'MCA - Design'!$J$12:$N$12,0)))</f>
        <v/>
      </c>
      <c r="AB21" s="207"/>
      <c r="AC21" s="152"/>
      <c r="AD21" s="153" t="str">
        <f>IF(ISBLANK(AC21),"",INDEX('MCA - Design'!$J$12:$N$28,11,MATCH('MCA - Apply'!AC21,'MCA - Design'!$J$12:$N$12,0)))</f>
        <v/>
      </c>
      <c r="AE21" s="207"/>
      <c r="AF21" s="152"/>
      <c r="AG21" s="153" t="str">
        <f>IF(ISBLANK(AF21),"",INDEX('MCA - Design'!$J$12:$N$28,12,MATCH('MCA - Apply'!AF21,'MCA - Design'!$J$12:$N$12,0)))</f>
        <v/>
      </c>
      <c r="AH21" s="207"/>
      <c r="AI21" s="152"/>
      <c r="AJ21" s="153" t="str">
        <f>IF(ISBLANK(AI21),"",INDEX('MCA - Design'!$J$12:$N$28,13,MATCH('MCA - Apply'!AI21,'MCA - Design'!$J$12:$N$12,0)))</f>
        <v/>
      </c>
      <c r="AK21" s="207"/>
      <c r="AL21" s="152"/>
      <c r="AM21" s="153" t="str">
        <f>IF(ISBLANK(AL21),"",INDEX('MCA - Design'!$J$12:$N$28,14,MATCH('MCA - Apply'!AL21,'MCA - Design'!$J$12:$N$12,0)))</f>
        <v/>
      </c>
      <c r="AN21" s="207"/>
      <c r="AO21" s="152"/>
      <c r="AP21" s="153" t="str">
        <f>IF(ISBLANK(AO21),"",INDEX('MCA - Design'!$J$12:$N$28,15,MATCH('MCA - Apply'!AO21,'MCA - Design'!$J$12:$N$12,0)))</f>
        <v/>
      </c>
      <c r="AQ21" s="207"/>
      <c r="AR21" s="152"/>
      <c r="AS21" s="153" t="str">
        <f>IF(ISBLANK(AR21),"",INDEX('MCA - Design'!$J$12:$N$28,16,MATCH('MCA - Apply'!AR21,'MCA - Design'!$J$12:$N$12,0)))</f>
        <v/>
      </c>
      <c r="AT21" s="207"/>
      <c r="AU21" s="152"/>
      <c r="AV21" s="153" t="str">
        <f>IF(ISBLANK(AU21),"",INDEX('MCA - Design'!$J$12:$N$28,17,MATCH('MCA - Apply'!AU21,'MCA - Design'!$J$12:$N$12,0)))</f>
        <v/>
      </c>
      <c r="AW21" s="207"/>
      <c r="AX21" s="152"/>
      <c r="AY21" s="153" t="str">
        <f>IF(ISBLANK(AX21),"",INDEX('MCA - Design'!$J$12:$N$31,18,MATCH('MCA - Apply'!AX21,'MCA - Design'!$J$12:$N$12,0)))</f>
        <v/>
      </c>
      <c r="AZ21" s="207"/>
      <c r="BA21" s="152"/>
      <c r="BB21" s="153" t="str">
        <f>IF(ISBLANK(BA21),"",INDEX('MCA - Design'!$J$12:$N$31,19,MATCH('MCA - Apply'!BA21,'MCA - Design'!$J$12:$N$12,0)))</f>
        <v/>
      </c>
      <c r="BC21" s="207"/>
      <c r="BD21" s="152"/>
      <c r="BE21" s="153" t="str">
        <f>IF(ISBLANK(BD21),"",INDEX('MCA - Design'!$J$12:$N$31,20,MATCH('MCA - Apply'!BD21,'MCA - Design'!$J$12:$N$12,0)))</f>
        <v/>
      </c>
      <c r="BF21" s="209"/>
    </row>
    <row r="22" spans="2:58" s="42" customFormat="1" ht="47.1" hidden="1" customHeight="1" outlineLevel="1" x14ac:dyDescent="0.3">
      <c r="B22" s="151">
        <v>14</v>
      </c>
      <c r="C22" s="254" t="str">
        <f>_xlfn.IFNA(INDEX('MCA - Interventions'!$C$7:$D$31,MATCH('MCA - Apply'!B22,'MCA - Interventions'!$C$7:$C$31,0),2),"-")</f>
        <v>[Insert shortlisted intervention name]</v>
      </c>
      <c r="D22" s="255"/>
      <c r="E22" s="152"/>
      <c r="F22" s="153" t="str">
        <f>IF(ISBLANK(E22),"",INDEX('MCA - Design'!$J$12:$N$28,3,MATCH('MCA - Apply'!E22,'MCA - Design'!$J$12:$N$12,0)))</f>
        <v/>
      </c>
      <c r="G22" s="207"/>
      <c r="H22" s="152"/>
      <c r="I22" s="153" t="str">
        <f>IF(ISBLANK(H22),"",INDEX('MCA - Design'!$J$12:$N$28,4,MATCH('MCA - Apply'!H22,'MCA - Design'!$J$12:$N$12,0)))</f>
        <v/>
      </c>
      <c r="J22" s="207"/>
      <c r="K22" s="152"/>
      <c r="L22" s="153" t="str">
        <f>IF(ISBLANK(K22),"",INDEX('MCA - Design'!$J$12:$N$28,5,MATCH('MCA - Apply'!K22,'MCA - Design'!$J$12:$N$12,0)))</f>
        <v/>
      </c>
      <c r="M22" s="207"/>
      <c r="N22" s="152"/>
      <c r="O22" s="153" t="str">
        <f>IF(ISBLANK(N22),"",INDEX('MCA - Design'!$J$12:$N$28,6,MATCH('MCA - Apply'!N22,'MCA - Design'!$J$12:$N$12,0)))</f>
        <v/>
      </c>
      <c r="P22" s="207"/>
      <c r="Q22" s="152"/>
      <c r="R22" s="153" t="str">
        <f>IF(ISBLANK(Q22),"",INDEX('MCA - Design'!$J$12:$N$28,7,MATCH('MCA - Apply'!Q22,'MCA - Design'!$J$12:$N$12,0)))</f>
        <v/>
      </c>
      <c r="S22" s="207"/>
      <c r="T22" s="152"/>
      <c r="U22" s="153" t="str">
        <f>IF(ISBLANK(T22),"",INDEX('MCA - Design'!$J$12:$N$28,8,MATCH('MCA - Apply'!T22,'MCA - Design'!$J$12:$N$12,0)))</f>
        <v/>
      </c>
      <c r="V22" s="207"/>
      <c r="W22" s="152"/>
      <c r="X22" s="153" t="str">
        <f>IF(ISBLANK(W22),"",INDEX('MCA - Design'!$J$12:$N$28,9,MATCH('MCA - Apply'!W22,'MCA - Design'!$J$12:$N$12,0)))</f>
        <v/>
      </c>
      <c r="Y22" s="207"/>
      <c r="Z22" s="152"/>
      <c r="AA22" s="153" t="str">
        <f>IF(ISBLANK(Z22),"",INDEX('MCA - Design'!$J$12:$N$28,10,MATCH('MCA - Apply'!Z22,'MCA - Design'!$J$12:$N$12,0)))</f>
        <v/>
      </c>
      <c r="AB22" s="207"/>
      <c r="AC22" s="152"/>
      <c r="AD22" s="153" t="str">
        <f>IF(ISBLANK(AC22),"",INDEX('MCA - Design'!$J$12:$N$28,11,MATCH('MCA - Apply'!AC22,'MCA - Design'!$J$12:$N$12,0)))</f>
        <v/>
      </c>
      <c r="AE22" s="207"/>
      <c r="AF22" s="152"/>
      <c r="AG22" s="153" t="str">
        <f>IF(ISBLANK(AF22),"",INDEX('MCA - Design'!$J$12:$N$28,12,MATCH('MCA - Apply'!AF22,'MCA - Design'!$J$12:$N$12,0)))</f>
        <v/>
      </c>
      <c r="AH22" s="207"/>
      <c r="AI22" s="152"/>
      <c r="AJ22" s="153" t="str">
        <f>IF(ISBLANK(AI22),"",INDEX('MCA - Design'!$J$12:$N$28,13,MATCH('MCA - Apply'!AI22,'MCA - Design'!$J$12:$N$12,0)))</f>
        <v/>
      </c>
      <c r="AK22" s="207"/>
      <c r="AL22" s="152"/>
      <c r="AM22" s="153" t="str">
        <f>IF(ISBLANK(AL22),"",INDEX('MCA - Design'!$J$12:$N$28,14,MATCH('MCA - Apply'!AL22,'MCA - Design'!$J$12:$N$12,0)))</f>
        <v/>
      </c>
      <c r="AN22" s="207"/>
      <c r="AO22" s="152"/>
      <c r="AP22" s="153" t="str">
        <f>IF(ISBLANK(AO22),"",INDEX('MCA - Design'!$J$12:$N$28,15,MATCH('MCA - Apply'!AO22,'MCA - Design'!$J$12:$N$12,0)))</f>
        <v/>
      </c>
      <c r="AQ22" s="207"/>
      <c r="AR22" s="152"/>
      <c r="AS22" s="153" t="str">
        <f>IF(ISBLANK(AR22),"",INDEX('MCA - Design'!$J$12:$N$28,16,MATCH('MCA - Apply'!AR22,'MCA - Design'!$J$12:$N$12,0)))</f>
        <v/>
      </c>
      <c r="AT22" s="207"/>
      <c r="AU22" s="152"/>
      <c r="AV22" s="153" t="str">
        <f>IF(ISBLANK(AU22),"",INDEX('MCA - Design'!$J$12:$N$28,17,MATCH('MCA - Apply'!AU22,'MCA - Design'!$J$12:$N$12,0)))</f>
        <v/>
      </c>
      <c r="AW22" s="207"/>
      <c r="AX22" s="152"/>
      <c r="AY22" s="153" t="str">
        <f>IF(ISBLANK(AX22),"",INDEX('MCA - Design'!$J$12:$N$31,18,MATCH('MCA - Apply'!AX22,'MCA - Design'!$J$12:$N$12,0)))</f>
        <v/>
      </c>
      <c r="AZ22" s="207"/>
      <c r="BA22" s="152"/>
      <c r="BB22" s="153" t="str">
        <f>IF(ISBLANK(BA22),"",INDEX('MCA - Design'!$J$12:$N$31,19,MATCH('MCA - Apply'!BA22,'MCA - Design'!$J$12:$N$12,0)))</f>
        <v/>
      </c>
      <c r="BC22" s="207"/>
      <c r="BD22" s="152"/>
      <c r="BE22" s="153" t="str">
        <f>IF(ISBLANK(BD22),"",INDEX('MCA - Design'!$J$12:$N$31,20,MATCH('MCA - Apply'!BD22,'MCA - Design'!$J$12:$N$12,0)))</f>
        <v/>
      </c>
      <c r="BF22" s="209"/>
    </row>
    <row r="23" spans="2:58" s="42" customFormat="1" ht="47.1" hidden="1" customHeight="1" outlineLevel="1" x14ac:dyDescent="0.3">
      <c r="B23" s="151">
        <v>15</v>
      </c>
      <c r="C23" s="254" t="str">
        <f>_xlfn.IFNA(INDEX('MCA - Interventions'!$C$7:$D$31,MATCH('MCA - Apply'!B23,'MCA - Interventions'!$C$7:$C$31,0),2),"-")</f>
        <v>[Insert shortlisted intervention name]</v>
      </c>
      <c r="D23" s="255"/>
      <c r="E23" s="152"/>
      <c r="F23" s="153" t="str">
        <f>IF(ISBLANK(E23),"",INDEX('MCA - Design'!$J$12:$N$28,3,MATCH('MCA - Apply'!E23,'MCA - Design'!$J$12:$N$12,0)))</f>
        <v/>
      </c>
      <c r="G23" s="207"/>
      <c r="H23" s="152"/>
      <c r="I23" s="153" t="str">
        <f>IF(ISBLANK(H23),"",INDEX('MCA - Design'!$J$12:$N$28,4,MATCH('MCA - Apply'!H23,'MCA - Design'!$J$12:$N$12,0)))</f>
        <v/>
      </c>
      <c r="J23" s="207"/>
      <c r="K23" s="152"/>
      <c r="L23" s="153" t="str">
        <f>IF(ISBLANK(K23),"",INDEX('MCA - Design'!$J$12:$N$28,5,MATCH('MCA - Apply'!K23,'MCA - Design'!$J$12:$N$12,0)))</f>
        <v/>
      </c>
      <c r="M23" s="207"/>
      <c r="N23" s="152"/>
      <c r="O23" s="153" t="str">
        <f>IF(ISBLANK(N23),"",INDEX('MCA - Design'!$J$12:$N$28,6,MATCH('MCA - Apply'!N23,'MCA - Design'!$J$12:$N$12,0)))</f>
        <v/>
      </c>
      <c r="P23" s="207"/>
      <c r="Q23" s="152"/>
      <c r="R23" s="153" t="str">
        <f>IF(ISBLANK(Q23),"",INDEX('MCA - Design'!$J$12:$N$28,7,MATCH('MCA - Apply'!Q23,'MCA - Design'!$J$12:$N$12,0)))</f>
        <v/>
      </c>
      <c r="S23" s="207"/>
      <c r="T23" s="152"/>
      <c r="U23" s="153" t="str">
        <f>IF(ISBLANK(T23),"",INDEX('MCA - Design'!$J$12:$N$28,8,MATCH('MCA - Apply'!T23,'MCA - Design'!$J$12:$N$12,0)))</f>
        <v/>
      </c>
      <c r="V23" s="207"/>
      <c r="W23" s="152"/>
      <c r="X23" s="153" t="str">
        <f>IF(ISBLANK(W23),"",INDEX('MCA - Design'!$J$12:$N$28,9,MATCH('MCA - Apply'!W23,'MCA - Design'!$J$12:$N$12,0)))</f>
        <v/>
      </c>
      <c r="Y23" s="207"/>
      <c r="Z23" s="152"/>
      <c r="AA23" s="153" t="str">
        <f>IF(ISBLANK(Z23),"",INDEX('MCA - Design'!$J$12:$N$28,10,MATCH('MCA - Apply'!Z23,'MCA - Design'!$J$12:$N$12,0)))</f>
        <v/>
      </c>
      <c r="AB23" s="207"/>
      <c r="AC23" s="152"/>
      <c r="AD23" s="153" t="str">
        <f>IF(ISBLANK(AC23),"",INDEX('MCA - Design'!$J$12:$N$28,11,MATCH('MCA - Apply'!AC23,'MCA - Design'!$J$12:$N$12,0)))</f>
        <v/>
      </c>
      <c r="AE23" s="207"/>
      <c r="AF23" s="152"/>
      <c r="AG23" s="153" t="str">
        <f>IF(ISBLANK(AF23),"",INDEX('MCA - Design'!$J$12:$N$28,12,MATCH('MCA - Apply'!AF23,'MCA - Design'!$J$12:$N$12,0)))</f>
        <v/>
      </c>
      <c r="AH23" s="207"/>
      <c r="AI23" s="152"/>
      <c r="AJ23" s="153" t="str">
        <f>IF(ISBLANK(AI23),"",INDEX('MCA - Design'!$J$12:$N$28,13,MATCH('MCA - Apply'!AI23,'MCA - Design'!$J$12:$N$12,0)))</f>
        <v/>
      </c>
      <c r="AK23" s="207"/>
      <c r="AL23" s="152"/>
      <c r="AM23" s="153" t="str">
        <f>IF(ISBLANK(AL23),"",INDEX('MCA - Design'!$J$12:$N$28,14,MATCH('MCA - Apply'!AL23,'MCA - Design'!$J$12:$N$12,0)))</f>
        <v/>
      </c>
      <c r="AN23" s="207"/>
      <c r="AO23" s="152"/>
      <c r="AP23" s="153" t="str">
        <f>IF(ISBLANK(AO23),"",INDEX('MCA - Design'!$J$12:$N$28,15,MATCH('MCA - Apply'!AO23,'MCA - Design'!$J$12:$N$12,0)))</f>
        <v/>
      </c>
      <c r="AQ23" s="207"/>
      <c r="AR23" s="152"/>
      <c r="AS23" s="153" t="str">
        <f>IF(ISBLANK(AR23),"",INDEX('MCA - Design'!$J$12:$N$28,16,MATCH('MCA - Apply'!AR23,'MCA - Design'!$J$12:$N$12,0)))</f>
        <v/>
      </c>
      <c r="AT23" s="207"/>
      <c r="AU23" s="152"/>
      <c r="AV23" s="153" t="str">
        <f>IF(ISBLANK(AU23),"",INDEX('MCA - Design'!$J$12:$N$28,17,MATCH('MCA - Apply'!AU23,'MCA - Design'!$J$12:$N$12,0)))</f>
        <v/>
      </c>
      <c r="AW23" s="207"/>
      <c r="AX23" s="152"/>
      <c r="AY23" s="153" t="str">
        <f>IF(ISBLANK(AX23),"",INDEX('MCA - Design'!$J$12:$N$31,18,MATCH('MCA - Apply'!AX23,'MCA - Design'!$J$12:$N$12,0)))</f>
        <v/>
      </c>
      <c r="AZ23" s="207"/>
      <c r="BA23" s="152"/>
      <c r="BB23" s="153" t="str">
        <f>IF(ISBLANK(BA23),"",INDEX('MCA - Design'!$J$12:$N$31,19,MATCH('MCA - Apply'!BA23,'MCA - Design'!$J$12:$N$12,0)))</f>
        <v/>
      </c>
      <c r="BC23" s="207"/>
      <c r="BD23" s="152"/>
      <c r="BE23" s="153" t="str">
        <f>IF(ISBLANK(BD23),"",INDEX('MCA - Design'!$J$12:$N$31,20,MATCH('MCA - Apply'!BD23,'MCA - Design'!$J$12:$N$12,0)))</f>
        <v/>
      </c>
      <c r="BF23" s="209"/>
    </row>
    <row r="24" spans="2:58" s="42" customFormat="1" ht="47.1" hidden="1" customHeight="1" outlineLevel="1" x14ac:dyDescent="0.3">
      <c r="B24" s="151">
        <v>16</v>
      </c>
      <c r="C24" s="254" t="str">
        <f>_xlfn.IFNA(INDEX('MCA - Interventions'!$C$7:$D$31,MATCH('MCA - Apply'!B24,'MCA - Interventions'!$C$7:$C$31,0),2),"-")</f>
        <v>[Insert shortlisted intervention name]</v>
      </c>
      <c r="D24" s="255"/>
      <c r="E24" s="152"/>
      <c r="F24" s="153" t="str">
        <f>IF(ISBLANK(E24),"",INDEX('MCA - Design'!$J$12:$N$28,3,MATCH('MCA - Apply'!E24,'MCA - Design'!$J$12:$N$12,0)))</f>
        <v/>
      </c>
      <c r="G24" s="207"/>
      <c r="H24" s="152"/>
      <c r="I24" s="153" t="str">
        <f>IF(ISBLANK(H24),"",INDEX('MCA - Design'!$J$12:$N$28,4,MATCH('MCA - Apply'!H24,'MCA - Design'!$J$12:$N$12,0)))</f>
        <v/>
      </c>
      <c r="J24" s="207"/>
      <c r="K24" s="152"/>
      <c r="L24" s="153" t="str">
        <f>IF(ISBLANK(K24),"",INDEX('MCA - Design'!$J$12:$N$28,5,MATCH('MCA - Apply'!K24,'MCA - Design'!$J$12:$N$12,0)))</f>
        <v/>
      </c>
      <c r="M24" s="207"/>
      <c r="N24" s="152"/>
      <c r="O24" s="153" t="str">
        <f>IF(ISBLANK(N24),"",INDEX('MCA - Design'!$J$12:$N$28,6,MATCH('MCA - Apply'!N24,'MCA - Design'!$J$12:$N$12,0)))</f>
        <v/>
      </c>
      <c r="P24" s="207"/>
      <c r="Q24" s="152"/>
      <c r="R24" s="153" t="str">
        <f>IF(ISBLANK(Q24),"",INDEX('MCA - Design'!$J$12:$N$28,7,MATCH('MCA - Apply'!Q24,'MCA - Design'!$J$12:$N$12,0)))</f>
        <v/>
      </c>
      <c r="S24" s="207"/>
      <c r="T24" s="152"/>
      <c r="U24" s="153" t="str">
        <f>IF(ISBLANK(T24),"",INDEX('MCA - Design'!$J$12:$N$28,8,MATCH('MCA - Apply'!T24,'MCA - Design'!$J$12:$N$12,0)))</f>
        <v/>
      </c>
      <c r="V24" s="207"/>
      <c r="W24" s="152"/>
      <c r="X24" s="153" t="str">
        <f>IF(ISBLANK(W24),"",INDEX('MCA - Design'!$J$12:$N$28,9,MATCH('MCA - Apply'!W24,'MCA - Design'!$J$12:$N$12,0)))</f>
        <v/>
      </c>
      <c r="Y24" s="207"/>
      <c r="Z24" s="152"/>
      <c r="AA24" s="153" t="str">
        <f>IF(ISBLANK(Z24),"",INDEX('MCA - Design'!$J$12:$N$28,10,MATCH('MCA - Apply'!Z24,'MCA - Design'!$J$12:$N$12,0)))</f>
        <v/>
      </c>
      <c r="AB24" s="207"/>
      <c r="AC24" s="152"/>
      <c r="AD24" s="153" t="str">
        <f>IF(ISBLANK(AC24),"",INDEX('MCA - Design'!$J$12:$N$28,11,MATCH('MCA - Apply'!AC24,'MCA - Design'!$J$12:$N$12,0)))</f>
        <v/>
      </c>
      <c r="AE24" s="207"/>
      <c r="AF24" s="152"/>
      <c r="AG24" s="153" t="str">
        <f>IF(ISBLANK(AF24),"",INDEX('MCA - Design'!$J$12:$N$28,12,MATCH('MCA - Apply'!AF24,'MCA - Design'!$J$12:$N$12,0)))</f>
        <v/>
      </c>
      <c r="AH24" s="207"/>
      <c r="AI24" s="152"/>
      <c r="AJ24" s="153" t="str">
        <f>IF(ISBLANK(AI24),"",INDEX('MCA - Design'!$J$12:$N$28,13,MATCH('MCA - Apply'!AI24,'MCA - Design'!$J$12:$N$12,0)))</f>
        <v/>
      </c>
      <c r="AK24" s="207"/>
      <c r="AL24" s="152"/>
      <c r="AM24" s="153" t="str">
        <f>IF(ISBLANK(AL24),"",INDEX('MCA - Design'!$J$12:$N$28,14,MATCH('MCA - Apply'!AL24,'MCA - Design'!$J$12:$N$12,0)))</f>
        <v/>
      </c>
      <c r="AN24" s="207"/>
      <c r="AO24" s="152"/>
      <c r="AP24" s="153" t="str">
        <f>IF(ISBLANK(AO24),"",INDEX('MCA - Design'!$J$12:$N$28,15,MATCH('MCA - Apply'!AO24,'MCA - Design'!$J$12:$N$12,0)))</f>
        <v/>
      </c>
      <c r="AQ24" s="207"/>
      <c r="AR24" s="152"/>
      <c r="AS24" s="153" t="str">
        <f>IF(ISBLANK(AR24),"",INDEX('MCA - Design'!$J$12:$N$28,16,MATCH('MCA - Apply'!AR24,'MCA - Design'!$J$12:$N$12,0)))</f>
        <v/>
      </c>
      <c r="AT24" s="207"/>
      <c r="AU24" s="152"/>
      <c r="AV24" s="153" t="str">
        <f>IF(ISBLANK(AU24),"",INDEX('MCA - Design'!$J$12:$N$28,17,MATCH('MCA - Apply'!AU24,'MCA - Design'!$J$12:$N$12,0)))</f>
        <v/>
      </c>
      <c r="AW24" s="207"/>
      <c r="AX24" s="152"/>
      <c r="AY24" s="153" t="str">
        <f>IF(ISBLANK(AX24),"",INDEX('MCA - Design'!$J$12:$N$31,18,MATCH('MCA - Apply'!AX24,'MCA - Design'!$J$12:$N$12,0)))</f>
        <v/>
      </c>
      <c r="AZ24" s="207"/>
      <c r="BA24" s="152"/>
      <c r="BB24" s="153" t="str">
        <f>IF(ISBLANK(BA24),"",INDEX('MCA - Design'!$J$12:$N$31,19,MATCH('MCA - Apply'!BA24,'MCA - Design'!$J$12:$N$12,0)))</f>
        <v/>
      </c>
      <c r="BC24" s="207"/>
      <c r="BD24" s="152"/>
      <c r="BE24" s="153" t="str">
        <f>IF(ISBLANK(BD24),"",INDEX('MCA - Design'!$J$12:$N$31,20,MATCH('MCA - Apply'!BD24,'MCA - Design'!$J$12:$N$12,0)))</f>
        <v/>
      </c>
      <c r="BF24" s="209"/>
    </row>
    <row r="25" spans="2:58" s="42" customFormat="1" ht="47.1" hidden="1" customHeight="1" outlineLevel="1" x14ac:dyDescent="0.3">
      <c r="B25" s="151">
        <v>17</v>
      </c>
      <c r="C25" s="254" t="str">
        <f>_xlfn.IFNA(INDEX('MCA - Interventions'!$C$7:$D$31,MATCH('MCA - Apply'!B25,'MCA - Interventions'!$C$7:$C$31,0),2),"-")</f>
        <v>[Insert shortlisted intervention name]</v>
      </c>
      <c r="D25" s="255"/>
      <c r="E25" s="152"/>
      <c r="F25" s="153" t="str">
        <f>IF(ISBLANK(E25),"",INDEX('MCA - Design'!$J$12:$N$28,3,MATCH('MCA - Apply'!E25,'MCA - Design'!$J$12:$N$12,0)))</f>
        <v/>
      </c>
      <c r="G25" s="207"/>
      <c r="H25" s="152"/>
      <c r="I25" s="153" t="str">
        <f>IF(ISBLANK(H25),"",INDEX('MCA - Design'!$J$12:$N$28,4,MATCH('MCA - Apply'!H25,'MCA - Design'!$J$12:$N$12,0)))</f>
        <v/>
      </c>
      <c r="J25" s="207"/>
      <c r="K25" s="152"/>
      <c r="L25" s="153" t="str">
        <f>IF(ISBLANK(K25),"",INDEX('MCA - Design'!$J$12:$N$28,5,MATCH('MCA - Apply'!K25,'MCA - Design'!$J$12:$N$12,0)))</f>
        <v/>
      </c>
      <c r="M25" s="207"/>
      <c r="N25" s="152"/>
      <c r="O25" s="153" t="str">
        <f>IF(ISBLANK(N25),"",INDEX('MCA - Design'!$J$12:$N$28,6,MATCH('MCA - Apply'!N25,'MCA - Design'!$J$12:$N$12,0)))</f>
        <v/>
      </c>
      <c r="P25" s="207"/>
      <c r="Q25" s="152"/>
      <c r="R25" s="153" t="str">
        <f>IF(ISBLANK(Q25),"",INDEX('MCA - Design'!$J$12:$N$28,7,MATCH('MCA - Apply'!Q25,'MCA - Design'!$J$12:$N$12,0)))</f>
        <v/>
      </c>
      <c r="S25" s="207"/>
      <c r="T25" s="152"/>
      <c r="U25" s="153" t="str">
        <f>IF(ISBLANK(T25),"",INDEX('MCA - Design'!$J$12:$N$28,8,MATCH('MCA - Apply'!T25,'MCA - Design'!$J$12:$N$12,0)))</f>
        <v/>
      </c>
      <c r="V25" s="207"/>
      <c r="W25" s="152"/>
      <c r="X25" s="153" t="str">
        <f>IF(ISBLANK(W25),"",INDEX('MCA - Design'!$J$12:$N$28,9,MATCH('MCA - Apply'!W25,'MCA - Design'!$J$12:$N$12,0)))</f>
        <v/>
      </c>
      <c r="Y25" s="207"/>
      <c r="Z25" s="152"/>
      <c r="AA25" s="153" t="str">
        <f>IF(ISBLANK(Z25),"",INDEX('MCA - Design'!$J$12:$N$28,10,MATCH('MCA - Apply'!Z25,'MCA - Design'!$J$12:$N$12,0)))</f>
        <v/>
      </c>
      <c r="AB25" s="207"/>
      <c r="AC25" s="152"/>
      <c r="AD25" s="153" t="str">
        <f>IF(ISBLANK(AC25),"",INDEX('MCA - Design'!$J$12:$N$28,11,MATCH('MCA - Apply'!AC25,'MCA - Design'!$J$12:$N$12,0)))</f>
        <v/>
      </c>
      <c r="AE25" s="207"/>
      <c r="AF25" s="152"/>
      <c r="AG25" s="153" t="str">
        <f>IF(ISBLANK(AF25),"",INDEX('MCA - Design'!$J$12:$N$28,12,MATCH('MCA - Apply'!AF25,'MCA - Design'!$J$12:$N$12,0)))</f>
        <v/>
      </c>
      <c r="AH25" s="207"/>
      <c r="AI25" s="152"/>
      <c r="AJ25" s="153" t="str">
        <f>IF(ISBLANK(AI25),"",INDEX('MCA - Design'!$J$12:$N$28,13,MATCH('MCA - Apply'!AI25,'MCA - Design'!$J$12:$N$12,0)))</f>
        <v/>
      </c>
      <c r="AK25" s="207"/>
      <c r="AL25" s="152"/>
      <c r="AM25" s="153" t="str">
        <f>IF(ISBLANK(AL25),"",INDEX('MCA - Design'!$J$12:$N$28,14,MATCH('MCA - Apply'!AL25,'MCA - Design'!$J$12:$N$12,0)))</f>
        <v/>
      </c>
      <c r="AN25" s="207"/>
      <c r="AO25" s="152"/>
      <c r="AP25" s="153" t="str">
        <f>IF(ISBLANK(AO25),"",INDEX('MCA - Design'!$J$12:$N$28,15,MATCH('MCA - Apply'!AO25,'MCA - Design'!$J$12:$N$12,0)))</f>
        <v/>
      </c>
      <c r="AQ25" s="207"/>
      <c r="AR25" s="152"/>
      <c r="AS25" s="153" t="str">
        <f>IF(ISBLANK(AR25),"",INDEX('MCA - Design'!$J$12:$N$28,16,MATCH('MCA - Apply'!AR25,'MCA - Design'!$J$12:$N$12,0)))</f>
        <v/>
      </c>
      <c r="AT25" s="207"/>
      <c r="AU25" s="152"/>
      <c r="AV25" s="153" t="str">
        <f>IF(ISBLANK(AU25),"",INDEX('MCA - Design'!$J$12:$N$28,17,MATCH('MCA - Apply'!AU25,'MCA - Design'!$J$12:$N$12,0)))</f>
        <v/>
      </c>
      <c r="AW25" s="207"/>
      <c r="AX25" s="152"/>
      <c r="AY25" s="153" t="str">
        <f>IF(ISBLANK(AX25),"",INDEX('MCA - Design'!$J$12:$N$31,18,MATCH('MCA - Apply'!AX25,'MCA - Design'!$J$12:$N$12,0)))</f>
        <v/>
      </c>
      <c r="AZ25" s="207"/>
      <c r="BA25" s="152"/>
      <c r="BB25" s="153" t="str">
        <f>IF(ISBLANK(BA25),"",INDEX('MCA - Design'!$J$12:$N$31,19,MATCH('MCA - Apply'!BA25,'MCA - Design'!$J$12:$N$12,0)))</f>
        <v/>
      </c>
      <c r="BC25" s="207"/>
      <c r="BD25" s="152"/>
      <c r="BE25" s="153" t="str">
        <f>IF(ISBLANK(BD25),"",INDEX('MCA - Design'!$J$12:$N$31,20,MATCH('MCA - Apply'!BD25,'MCA - Design'!$J$12:$N$12,0)))</f>
        <v/>
      </c>
      <c r="BF25" s="209"/>
    </row>
    <row r="26" spans="2:58" s="42" customFormat="1" ht="47.1" hidden="1" customHeight="1" outlineLevel="1" x14ac:dyDescent="0.3">
      <c r="B26" s="151">
        <v>18</v>
      </c>
      <c r="C26" s="254" t="str">
        <f>_xlfn.IFNA(INDEX('MCA - Interventions'!$C$7:$D$31,MATCH('MCA - Apply'!B26,'MCA - Interventions'!$C$7:$C$31,0),2),"-")</f>
        <v>[Insert shortlisted intervention name]</v>
      </c>
      <c r="D26" s="255"/>
      <c r="E26" s="152"/>
      <c r="F26" s="153" t="str">
        <f>IF(ISBLANK(E26),"",INDEX('MCA - Design'!$J$12:$N$28,3,MATCH('MCA - Apply'!E26,'MCA - Design'!$J$12:$N$12,0)))</f>
        <v/>
      </c>
      <c r="G26" s="207"/>
      <c r="H26" s="152"/>
      <c r="I26" s="153" t="str">
        <f>IF(ISBLANK(H26),"",INDEX('MCA - Design'!$J$12:$N$28,4,MATCH('MCA - Apply'!H26,'MCA - Design'!$J$12:$N$12,0)))</f>
        <v/>
      </c>
      <c r="J26" s="207"/>
      <c r="K26" s="152"/>
      <c r="L26" s="153" t="str">
        <f>IF(ISBLANK(K26),"",INDEX('MCA - Design'!$J$12:$N$28,5,MATCH('MCA - Apply'!K26,'MCA - Design'!$J$12:$N$12,0)))</f>
        <v/>
      </c>
      <c r="M26" s="207"/>
      <c r="N26" s="152"/>
      <c r="O26" s="153" t="str">
        <f>IF(ISBLANK(N26),"",INDEX('MCA - Design'!$J$12:$N$28,6,MATCH('MCA - Apply'!N26,'MCA - Design'!$J$12:$N$12,0)))</f>
        <v/>
      </c>
      <c r="P26" s="207"/>
      <c r="Q26" s="152"/>
      <c r="R26" s="153" t="str">
        <f>IF(ISBLANK(Q26),"",INDEX('MCA - Design'!$J$12:$N$28,7,MATCH('MCA - Apply'!Q26,'MCA - Design'!$J$12:$N$12,0)))</f>
        <v/>
      </c>
      <c r="S26" s="207"/>
      <c r="T26" s="152"/>
      <c r="U26" s="153" t="str">
        <f>IF(ISBLANK(T26),"",INDEX('MCA - Design'!$J$12:$N$28,8,MATCH('MCA - Apply'!T26,'MCA - Design'!$J$12:$N$12,0)))</f>
        <v/>
      </c>
      <c r="V26" s="207"/>
      <c r="W26" s="152"/>
      <c r="X26" s="153" t="str">
        <f>IF(ISBLANK(W26),"",INDEX('MCA - Design'!$J$12:$N$28,9,MATCH('MCA - Apply'!W26,'MCA - Design'!$J$12:$N$12,0)))</f>
        <v/>
      </c>
      <c r="Y26" s="207"/>
      <c r="Z26" s="152"/>
      <c r="AA26" s="153" t="str">
        <f>IF(ISBLANK(Z26),"",INDEX('MCA - Design'!$J$12:$N$28,10,MATCH('MCA - Apply'!Z26,'MCA - Design'!$J$12:$N$12,0)))</f>
        <v/>
      </c>
      <c r="AB26" s="207"/>
      <c r="AC26" s="152"/>
      <c r="AD26" s="153" t="str">
        <f>IF(ISBLANK(AC26),"",INDEX('MCA - Design'!$J$12:$N$28,11,MATCH('MCA - Apply'!AC26,'MCA - Design'!$J$12:$N$12,0)))</f>
        <v/>
      </c>
      <c r="AE26" s="207"/>
      <c r="AF26" s="152"/>
      <c r="AG26" s="153" t="str">
        <f>IF(ISBLANK(AF26),"",INDEX('MCA - Design'!$J$12:$N$28,12,MATCH('MCA - Apply'!AF26,'MCA - Design'!$J$12:$N$12,0)))</f>
        <v/>
      </c>
      <c r="AH26" s="207"/>
      <c r="AI26" s="152"/>
      <c r="AJ26" s="153" t="str">
        <f>IF(ISBLANK(AI26),"",INDEX('MCA - Design'!$J$12:$N$28,13,MATCH('MCA - Apply'!AI26,'MCA - Design'!$J$12:$N$12,0)))</f>
        <v/>
      </c>
      <c r="AK26" s="207"/>
      <c r="AL26" s="152"/>
      <c r="AM26" s="153" t="str">
        <f>IF(ISBLANK(AL26),"",INDEX('MCA - Design'!$J$12:$N$28,14,MATCH('MCA - Apply'!AL26,'MCA - Design'!$J$12:$N$12,0)))</f>
        <v/>
      </c>
      <c r="AN26" s="207"/>
      <c r="AO26" s="152"/>
      <c r="AP26" s="153" t="str">
        <f>IF(ISBLANK(AO26),"",INDEX('MCA - Design'!$J$12:$N$28,15,MATCH('MCA - Apply'!AO26,'MCA - Design'!$J$12:$N$12,0)))</f>
        <v/>
      </c>
      <c r="AQ26" s="207"/>
      <c r="AR26" s="152"/>
      <c r="AS26" s="153" t="str">
        <f>IF(ISBLANK(AR26),"",INDEX('MCA - Design'!$J$12:$N$28,16,MATCH('MCA - Apply'!AR26,'MCA - Design'!$J$12:$N$12,0)))</f>
        <v/>
      </c>
      <c r="AT26" s="207"/>
      <c r="AU26" s="152"/>
      <c r="AV26" s="153" t="str">
        <f>IF(ISBLANK(AU26),"",INDEX('MCA - Design'!$J$12:$N$28,17,MATCH('MCA - Apply'!AU26,'MCA - Design'!$J$12:$N$12,0)))</f>
        <v/>
      </c>
      <c r="AW26" s="207"/>
      <c r="AX26" s="152"/>
      <c r="AY26" s="153" t="str">
        <f>IF(ISBLANK(AX26),"",INDEX('MCA - Design'!$J$12:$N$31,18,MATCH('MCA - Apply'!AX26,'MCA - Design'!$J$12:$N$12,0)))</f>
        <v/>
      </c>
      <c r="AZ26" s="207"/>
      <c r="BA26" s="152"/>
      <c r="BB26" s="153" t="str">
        <f>IF(ISBLANK(BA26),"",INDEX('MCA - Design'!$J$12:$N$31,19,MATCH('MCA - Apply'!BA26,'MCA - Design'!$J$12:$N$12,0)))</f>
        <v/>
      </c>
      <c r="BC26" s="207"/>
      <c r="BD26" s="152"/>
      <c r="BE26" s="153" t="str">
        <f>IF(ISBLANK(BD26),"",INDEX('MCA - Design'!$J$12:$N$31,20,MATCH('MCA - Apply'!BD26,'MCA - Design'!$J$12:$N$12,0)))</f>
        <v/>
      </c>
      <c r="BF26" s="209"/>
    </row>
    <row r="27" spans="2:58" s="42" customFormat="1" ht="47.1" hidden="1" customHeight="1" outlineLevel="1" x14ac:dyDescent="0.3">
      <c r="B27" s="151">
        <v>19</v>
      </c>
      <c r="C27" s="254" t="str">
        <f>_xlfn.IFNA(INDEX('MCA - Interventions'!$C$7:$D$31,MATCH('MCA - Apply'!B27,'MCA - Interventions'!$C$7:$C$31,0),2),"-")</f>
        <v>[Insert shortlisted intervention name]</v>
      </c>
      <c r="D27" s="255"/>
      <c r="E27" s="152"/>
      <c r="F27" s="153" t="str">
        <f>IF(ISBLANK(E27),"",INDEX('MCA - Design'!$J$12:$N$28,3,MATCH('MCA - Apply'!E27,'MCA - Design'!$J$12:$N$12,0)))</f>
        <v/>
      </c>
      <c r="G27" s="207"/>
      <c r="H27" s="152"/>
      <c r="I27" s="153" t="str">
        <f>IF(ISBLANK(H27),"",INDEX('MCA - Design'!$J$12:$N$28,4,MATCH('MCA - Apply'!H27,'MCA - Design'!$J$12:$N$12,0)))</f>
        <v/>
      </c>
      <c r="J27" s="207"/>
      <c r="K27" s="152"/>
      <c r="L27" s="153" t="str">
        <f>IF(ISBLANK(K27),"",INDEX('MCA - Design'!$J$12:$N$28,5,MATCH('MCA - Apply'!K27,'MCA - Design'!$J$12:$N$12,0)))</f>
        <v/>
      </c>
      <c r="M27" s="207"/>
      <c r="N27" s="152"/>
      <c r="O27" s="153" t="str">
        <f>IF(ISBLANK(N27),"",INDEX('MCA - Design'!$J$12:$N$28,6,MATCH('MCA - Apply'!N27,'MCA - Design'!$J$12:$N$12,0)))</f>
        <v/>
      </c>
      <c r="P27" s="207"/>
      <c r="Q27" s="152"/>
      <c r="R27" s="153" t="str">
        <f>IF(ISBLANK(Q27),"",INDEX('MCA - Design'!$J$12:$N$28,7,MATCH('MCA - Apply'!Q27,'MCA - Design'!$J$12:$N$12,0)))</f>
        <v/>
      </c>
      <c r="S27" s="207"/>
      <c r="T27" s="152"/>
      <c r="U27" s="153" t="str">
        <f>IF(ISBLANK(T27),"",INDEX('MCA - Design'!$J$12:$N$28,8,MATCH('MCA - Apply'!T27,'MCA - Design'!$J$12:$N$12,0)))</f>
        <v/>
      </c>
      <c r="V27" s="207"/>
      <c r="W27" s="152"/>
      <c r="X27" s="153" t="str">
        <f>IF(ISBLANK(W27),"",INDEX('MCA - Design'!$J$12:$N$28,9,MATCH('MCA - Apply'!W27,'MCA - Design'!$J$12:$N$12,0)))</f>
        <v/>
      </c>
      <c r="Y27" s="207"/>
      <c r="Z27" s="152"/>
      <c r="AA27" s="153" t="str">
        <f>IF(ISBLANK(Z27),"",INDEX('MCA - Design'!$J$12:$N$28,10,MATCH('MCA - Apply'!Z27,'MCA - Design'!$J$12:$N$12,0)))</f>
        <v/>
      </c>
      <c r="AB27" s="207"/>
      <c r="AC27" s="152"/>
      <c r="AD27" s="153" t="str">
        <f>IF(ISBLANK(AC27),"",INDEX('MCA - Design'!$J$12:$N$28,11,MATCH('MCA - Apply'!AC27,'MCA - Design'!$J$12:$N$12,0)))</f>
        <v/>
      </c>
      <c r="AE27" s="207"/>
      <c r="AF27" s="152"/>
      <c r="AG27" s="153" t="str">
        <f>IF(ISBLANK(AF27),"",INDEX('MCA - Design'!$J$12:$N$28,12,MATCH('MCA - Apply'!AF27,'MCA - Design'!$J$12:$N$12,0)))</f>
        <v/>
      </c>
      <c r="AH27" s="207"/>
      <c r="AI27" s="152"/>
      <c r="AJ27" s="153" t="str">
        <f>IF(ISBLANK(AI27),"",INDEX('MCA - Design'!$J$12:$N$28,13,MATCH('MCA - Apply'!AI27,'MCA - Design'!$J$12:$N$12,0)))</f>
        <v/>
      </c>
      <c r="AK27" s="207"/>
      <c r="AL27" s="152"/>
      <c r="AM27" s="153" t="str">
        <f>IF(ISBLANK(AL27),"",INDEX('MCA - Design'!$J$12:$N$28,14,MATCH('MCA - Apply'!AL27,'MCA - Design'!$J$12:$N$12,0)))</f>
        <v/>
      </c>
      <c r="AN27" s="207"/>
      <c r="AO27" s="152"/>
      <c r="AP27" s="153" t="str">
        <f>IF(ISBLANK(AO27),"",INDEX('MCA - Design'!$J$12:$N$28,15,MATCH('MCA - Apply'!AO27,'MCA - Design'!$J$12:$N$12,0)))</f>
        <v/>
      </c>
      <c r="AQ27" s="207"/>
      <c r="AR27" s="152"/>
      <c r="AS27" s="153" t="str">
        <f>IF(ISBLANK(AR27),"",INDEX('MCA - Design'!$J$12:$N$28,16,MATCH('MCA - Apply'!AR27,'MCA - Design'!$J$12:$N$12,0)))</f>
        <v/>
      </c>
      <c r="AT27" s="207"/>
      <c r="AU27" s="152"/>
      <c r="AV27" s="153" t="str">
        <f>IF(ISBLANK(AU27),"",INDEX('MCA - Design'!$J$12:$N$28,17,MATCH('MCA - Apply'!AU27,'MCA - Design'!$J$12:$N$12,0)))</f>
        <v/>
      </c>
      <c r="AW27" s="207"/>
      <c r="AX27" s="152"/>
      <c r="AY27" s="153" t="str">
        <f>IF(ISBLANK(AX27),"",INDEX('MCA - Design'!$J$12:$N$31,18,MATCH('MCA - Apply'!AX27,'MCA - Design'!$J$12:$N$12,0)))</f>
        <v/>
      </c>
      <c r="AZ27" s="207"/>
      <c r="BA27" s="152"/>
      <c r="BB27" s="153" t="str">
        <f>IF(ISBLANK(BA27),"",INDEX('MCA - Design'!$J$12:$N$31,19,MATCH('MCA - Apply'!BA27,'MCA - Design'!$J$12:$N$12,0)))</f>
        <v/>
      </c>
      <c r="BC27" s="207"/>
      <c r="BD27" s="152"/>
      <c r="BE27" s="153" t="str">
        <f>IF(ISBLANK(BD27),"",INDEX('MCA - Design'!$J$12:$N$31,20,MATCH('MCA - Apply'!BD27,'MCA - Design'!$J$12:$N$12,0)))</f>
        <v/>
      </c>
      <c r="BF27" s="209"/>
    </row>
    <row r="28" spans="2:58" s="42" customFormat="1" ht="47.1" hidden="1" customHeight="1" outlineLevel="1" x14ac:dyDescent="0.3">
      <c r="B28" s="151">
        <v>20</v>
      </c>
      <c r="C28" s="254" t="str">
        <f>_xlfn.IFNA(INDEX('MCA - Interventions'!$C$7:$D$31,MATCH('MCA - Apply'!B28,'MCA - Interventions'!$C$7:$C$31,0),2),"-")</f>
        <v>[Insert shortlisted intervention name]</v>
      </c>
      <c r="D28" s="255"/>
      <c r="E28" s="152"/>
      <c r="F28" s="153" t="str">
        <f>IF(ISBLANK(E28),"",INDEX('MCA - Design'!$J$12:$N$28,3,MATCH('MCA - Apply'!E28,'MCA - Design'!$J$12:$N$12,0)))</f>
        <v/>
      </c>
      <c r="G28" s="207"/>
      <c r="H28" s="152"/>
      <c r="I28" s="153" t="str">
        <f>IF(ISBLANK(H28),"",INDEX('MCA - Design'!$J$12:$N$28,4,MATCH('MCA - Apply'!H28,'MCA - Design'!$J$12:$N$12,0)))</f>
        <v/>
      </c>
      <c r="J28" s="207"/>
      <c r="K28" s="152"/>
      <c r="L28" s="153" t="str">
        <f>IF(ISBLANK(K28),"",INDEX('MCA - Design'!$J$12:$N$28,5,MATCH('MCA - Apply'!K28,'MCA - Design'!$J$12:$N$12,0)))</f>
        <v/>
      </c>
      <c r="M28" s="207"/>
      <c r="N28" s="152"/>
      <c r="O28" s="153" t="str">
        <f>IF(ISBLANK(N28),"",INDEX('MCA - Design'!$J$12:$N$28,6,MATCH('MCA - Apply'!N28,'MCA - Design'!$J$12:$N$12,0)))</f>
        <v/>
      </c>
      <c r="P28" s="207"/>
      <c r="Q28" s="152"/>
      <c r="R28" s="153" t="str">
        <f>IF(ISBLANK(Q28),"",INDEX('MCA - Design'!$J$12:$N$28,7,MATCH('MCA - Apply'!Q28,'MCA - Design'!$J$12:$N$12,0)))</f>
        <v/>
      </c>
      <c r="S28" s="207"/>
      <c r="T28" s="152"/>
      <c r="U28" s="153" t="str">
        <f>IF(ISBLANK(T28),"",INDEX('MCA - Design'!$J$12:$N$28,8,MATCH('MCA - Apply'!T28,'MCA - Design'!$J$12:$N$12,0)))</f>
        <v/>
      </c>
      <c r="V28" s="207"/>
      <c r="W28" s="152"/>
      <c r="X28" s="153" t="str">
        <f>IF(ISBLANK(W28),"",INDEX('MCA - Design'!$J$12:$N$28,9,MATCH('MCA - Apply'!W28,'MCA - Design'!$J$12:$N$12,0)))</f>
        <v/>
      </c>
      <c r="Y28" s="207"/>
      <c r="Z28" s="152"/>
      <c r="AA28" s="153" t="str">
        <f>IF(ISBLANK(Z28),"",INDEX('MCA - Design'!$J$12:$N$28,10,MATCH('MCA - Apply'!Z28,'MCA - Design'!$J$12:$N$12,0)))</f>
        <v/>
      </c>
      <c r="AB28" s="207"/>
      <c r="AC28" s="152"/>
      <c r="AD28" s="153" t="str">
        <f>IF(ISBLANK(AC28),"",INDEX('MCA - Design'!$J$12:$N$28,11,MATCH('MCA - Apply'!AC28,'MCA - Design'!$J$12:$N$12,0)))</f>
        <v/>
      </c>
      <c r="AE28" s="207"/>
      <c r="AF28" s="152"/>
      <c r="AG28" s="153" t="str">
        <f>IF(ISBLANK(AF28),"",INDEX('MCA - Design'!$J$12:$N$28,12,MATCH('MCA - Apply'!AF28,'MCA - Design'!$J$12:$N$12,0)))</f>
        <v/>
      </c>
      <c r="AH28" s="207"/>
      <c r="AI28" s="152"/>
      <c r="AJ28" s="153" t="str">
        <f>IF(ISBLANK(AI28),"",INDEX('MCA - Design'!$J$12:$N$28,13,MATCH('MCA - Apply'!AI28,'MCA - Design'!$J$12:$N$12,0)))</f>
        <v/>
      </c>
      <c r="AK28" s="207"/>
      <c r="AL28" s="152"/>
      <c r="AM28" s="153" t="str">
        <f>IF(ISBLANK(AL28),"",INDEX('MCA - Design'!$J$12:$N$28,14,MATCH('MCA - Apply'!AL28,'MCA - Design'!$J$12:$N$12,0)))</f>
        <v/>
      </c>
      <c r="AN28" s="207"/>
      <c r="AO28" s="152"/>
      <c r="AP28" s="153" t="str">
        <f>IF(ISBLANK(AO28),"",INDEX('MCA - Design'!$J$12:$N$28,15,MATCH('MCA - Apply'!AO28,'MCA - Design'!$J$12:$N$12,0)))</f>
        <v/>
      </c>
      <c r="AQ28" s="207"/>
      <c r="AR28" s="152"/>
      <c r="AS28" s="153" t="str">
        <f>IF(ISBLANK(AR28),"",INDEX('MCA - Design'!$J$12:$N$28,16,MATCH('MCA - Apply'!AR28,'MCA - Design'!$J$12:$N$12,0)))</f>
        <v/>
      </c>
      <c r="AT28" s="207"/>
      <c r="AU28" s="152"/>
      <c r="AV28" s="153" t="str">
        <f>IF(ISBLANK(AU28),"",INDEX('MCA - Design'!$J$12:$N$28,17,MATCH('MCA - Apply'!AU28,'MCA - Design'!$J$12:$N$12,0)))</f>
        <v/>
      </c>
      <c r="AW28" s="207"/>
      <c r="AX28" s="152"/>
      <c r="AY28" s="153" t="str">
        <f>IF(ISBLANK(AX28),"",INDEX('MCA - Design'!$J$12:$N$31,18,MATCH('MCA - Apply'!AX28,'MCA - Design'!$J$12:$N$12,0)))</f>
        <v/>
      </c>
      <c r="AZ28" s="207"/>
      <c r="BA28" s="152"/>
      <c r="BB28" s="153" t="str">
        <f>IF(ISBLANK(BA28),"",INDEX('MCA - Design'!$J$12:$N$31,19,MATCH('MCA - Apply'!BA28,'MCA - Design'!$J$12:$N$12,0)))</f>
        <v/>
      </c>
      <c r="BC28" s="207"/>
      <c r="BD28" s="152"/>
      <c r="BE28" s="153" t="str">
        <f>IF(ISBLANK(BD28),"",INDEX('MCA - Design'!$J$12:$N$31,20,MATCH('MCA - Apply'!BD28,'MCA - Design'!$J$12:$N$12,0)))</f>
        <v/>
      </c>
      <c r="BF28" s="209"/>
    </row>
    <row r="29" spans="2:58" s="42" customFormat="1" ht="47.1" hidden="1" customHeight="1" outlineLevel="1" x14ac:dyDescent="0.3">
      <c r="B29" s="151">
        <v>21</v>
      </c>
      <c r="C29" s="254" t="str">
        <f>_xlfn.IFNA(INDEX('MCA - Interventions'!$C$7:$D$31,MATCH('MCA - Apply'!B29,'MCA - Interventions'!$C$7:$C$31,0),2),"-")</f>
        <v>[Insert shortlisted intervention name]</v>
      </c>
      <c r="D29" s="255"/>
      <c r="E29" s="152"/>
      <c r="F29" s="153" t="str">
        <f>IF(ISBLANK(E29),"",INDEX('MCA - Design'!$J$12:$N$28,3,MATCH('MCA - Apply'!E29,'MCA - Design'!$J$12:$N$12,0)))</f>
        <v/>
      </c>
      <c r="G29" s="207"/>
      <c r="H29" s="152"/>
      <c r="I29" s="153" t="str">
        <f>IF(ISBLANK(H29),"",INDEX('MCA - Design'!$J$12:$N$28,4,MATCH('MCA - Apply'!H29,'MCA - Design'!$J$12:$N$12,0)))</f>
        <v/>
      </c>
      <c r="J29" s="207"/>
      <c r="K29" s="152"/>
      <c r="L29" s="153" t="str">
        <f>IF(ISBLANK(K29),"",INDEX('MCA - Design'!$J$12:$N$28,5,MATCH('MCA - Apply'!K29,'MCA - Design'!$J$12:$N$12,0)))</f>
        <v/>
      </c>
      <c r="M29" s="207"/>
      <c r="N29" s="152"/>
      <c r="O29" s="153" t="str">
        <f>IF(ISBLANK(N29),"",INDEX('MCA - Design'!$J$12:$N$28,6,MATCH('MCA - Apply'!N29,'MCA - Design'!$J$12:$N$12,0)))</f>
        <v/>
      </c>
      <c r="P29" s="207"/>
      <c r="Q29" s="152"/>
      <c r="R29" s="153" t="str">
        <f>IF(ISBLANK(Q29),"",INDEX('MCA - Design'!$J$12:$N$28,7,MATCH('MCA - Apply'!Q29,'MCA - Design'!$J$12:$N$12,0)))</f>
        <v/>
      </c>
      <c r="S29" s="207"/>
      <c r="T29" s="152"/>
      <c r="U29" s="153" t="str">
        <f>IF(ISBLANK(T29),"",INDEX('MCA - Design'!$J$12:$N$28,8,MATCH('MCA - Apply'!T29,'MCA - Design'!$J$12:$N$12,0)))</f>
        <v/>
      </c>
      <c r="V29" s="207"/>
      <c r="W29" s="152"/>
      <c r="X29" s="153" t="str">
        <f>IF(ISBLANK(W29),"",INDEX('MCA - Design'!$J$12:$N$28,9,MATCH('MCA - Apply'!W29,'MCA - Design'!$J$12:$N$12,0)))</f>
        <v/>
      </c>
      <c r="Y29" s="207"/>
      <c r="Z29" s="152"/>
      <c r="AA29" s="153" t="str">
        <f>IF(ISBLANK(Z29),"",INDEX('MCA - Design'!$J$12:$N$28,10,MATCH('MCA - Apply'!Z29,'MCA - Design'!$J$12:$N$12,0)))</f>
        <v/>
      </c>
      <c r="AB29" s="207"/>
      <c r="AC29" s="152"/>
      <c r="AD29" s="153" t="str">
        <f>IF(ISBLANK(AC29),"",INDEX('MCA - Design'!$J$12:$N$28,11,MATCH('MCA - Apply'!AC29,'MCA - Design'!$J$12:$N$12,0)))</f>
        <v/>
      </c>
      <c r="AE29" s="207"/>
      <c r="AF29" s="152"/>
      <c r="AG29" s="153" t="str">
        <f>IF(ISBLANK(AF29),"",INDEX('MCA - Design'!$J$12:$N$28,12,MATCH('MCA - Apply'!AF29,'MCA - Design'!$J$12:$N$12,0)))</f>
        <v/>
      </c>
      <c r="AH29" s="207"/>
      <c r="AI29" s="152"/>
      <c r="AJ29" s="153" t="str">
        <f>IF(ISBLANK(AI29),"",INDEX('MCA - Design'!$J$12:$N$28,13,MATCH('MCA - Apply'!AI29,'MCA - Design'!$J$12:$N$12,0)))</f>
        <v/>
      </c>
      <c r="AK29" s="207"/>
      <c r="AL29" s="152"/>
      <c r="AM29" s="153" t="str">
        <f>IF(ISBLANK(AL29),"",INDEX('MCA - Design'!$J$12:$N$28,14,MATCH('MCA - Apply'!AL29,'MCA - Design'!$J$12:$N$12,0)))</f>
        <v/>
      </c>
      <c r="AN29" s="207"/>
      <c r="AO29" s="152"/>
      <c r="AP29" s="153" t="str">
        <f>IF(ISBLANK(AO29),"",INDEX('MCA - Design'!$J$12:$N$28,15,MATCH('MCA - Apply'!AO29,'MCA - Design'!$J$12:$N$12,0)))</f>
        <v/>
      </c>
      <c r="AQ29" s="207"/>
      <c r="AR29" s="152"/>
      <c r="AS29" s="153" t="str">
        <f>IF(ISBLANK(AR29),"",INDEX('MCA - Design'!$J$12:$N$28,16,MATCH('MCA - Apply'!AR29,'MCA - Design'!$J$12:$N$12,0)))</f>
        <v/>
      </c>
      <c r="AT29" s="207"/>
      <c r="AU29" s="152"/>
      <c r="AV29" s="153" t="str">
        <f>IF(ISBLANK(AU29),"",INDEX('MCA - Design'!$J$12:$N$28,17,MATCH('MCA - Apply'!AU29,'MCA - Design'!$J$12:$N$12,0)))</f>
        <v/>
      </c>
      <c r="AW29" s="207"/>
      <c r="AX29" s="152"/>
      <c r="AY29" s="153" t="str">
        <f>IF(ISBLANK(AX29),"",INDEX('MCA - Design'!$J$12:$N$31,18,MATCH('MCA - Apply'!AX29,'MCA - Design'!$J$12:$N$12,0)))</f>
        <v/>
      </c>
      <c r="AZ29" s="207"/>
      <c r="BA29" s="152"/>
      <c r="BB29" s="153" t="str">
        <f>IF(ISBLANK(BA29),"",INDEX('MCA - Design'!$J$12:$N$31,19,MATCH('MCA - Apply'!BA29,'MCA - Design'!$J$12:$N$12,0)))</f>
        <v/>
      </c>
      <c r="BC29" s="207"/>
      <c r="BD29" s="152"/>
      <c r="BE29" s="153" t="str">
        <f>IF(ISBLANK(BD29),"",INDEX('MCA - Design'!$J$12:$N$31,20,MATCH('MCA - Apply'!BD29,'MCA - Design'!$J$12:$N$12,0)))</f>
        <v/>
      </c>
      <c r="BF29" s="209"/>
    </row>
    <row r="30" spans="2:58" s="42" customFormat="1" ht="47.1" hidden="1" customHeight="1" outlineLevel="1" x14ac:dyDescent="0.3">
      <c r="B30" s="151">
        <v>22</v>
      </c>
      <c r="C30" s="254" t="str">
        <f>_xlfn.IFNA(INDEX('MCA - Interventions'!$C$7:$D$31,MATCH('MCA - Apply'!B30,'MCA - Interventions'!$C$7:$C$31,0),2),"-")</f>
        <v>[Insert shortlisted intervention name]</v>
      </c>
      <c r="D30" s="255"/>
      <c r="E30" s="152"/>
      <c r="F30" s="153" t="str">
        <f>IF(ISBLANK(E30),"",INDEX('MCA - Design'!$J$12:$N$28,3,MATCH('MCA - Apply'!E30,'MCA - Design'!$J$12:$N$12,0)))</f>
        <v/>
      </c>
      <c r="G30" s="207"/>
      <c r="H30" s="152"/>
      <c r="I30" s="153" t="str">
        <f>IF(ISBLANK(H30),"",INDEX('MCA - Design'!$J$12:$N$28,4,MATCH('MCA - Apply'!H30,'MCA - Design'!$J$12:$N$12,0)))</f>
        <v/>
      </c>
      <c r="J30" s="207"/>
      <c r="K30" s="152"/>
      <c r="L30" s="153" t="str">
        <f>IF(ISBLANK(K30),"",INDEX('MCA - Design'!$J$12:$N$28,5,MATCH('MCA - Apply'!K30,'MCA - Design'!$J$12:$N$12,0)))</f>
        <v/>
      </c>
      <c r="M30" s="207"/>
      <c r="N30" s="152"/>
      <c r="O30" s="153" t="str">
        <f>IF(ISBLANK(N30),"",INDEX('MCA - Design'!$J$12:$N$28,6,MATCH('MCA - Apply'!N30,'MCA - Design'!$J$12:$N$12,0)))</f>
        <v/>
      </c>
      <c r="P30" s="207"/>
      <c r="Q30" s="152"/>
      <c r="R30" s="153" t="str">
        <f>IF(ISBLANK(Q30),"",INDEX('MCA - Design'!$J$12:$N$28,7,MATCH('MCA - Apply'!Q30,'MCA - Design'!$J$12:$N$12,0)))</f>
        <v/>
      </c>
      <c r="S30" s="207"/>
      <c r="T30" s="152"/>
      <c r="U30" s="153" t="str">
        <f>IF(ISBLANK(T30),"",INDEX('MCA - Design'!$J$12:$N$28,8,MATCH('MCA - Apply'!T30,'MCA - Design'!$J$12:$N$12,0)))</f>
        <v/>
      </c>
      <c r="V30" s="207"/>
      <c r="W30" s="152"/>
      <c r="X30" s="153" t="str">
        <f>IF(ISBLANK(W30),"",INDEX('MCA - Design'!$J$12:$N$28,9,MATCH('MCA - Apply'!W30,'MCA - Design'!$J$12:$N$12,0)))</f>
        <v/>
      </c>
      <c r="Y30" s="207"/>
      <c r="Z30" s="152"/>
      <c r="AA30" s="153" t="str">
        <f>IF(ISBLANK(Z30),"",INDEX('MCA - Design'!$J$12:$N$28,10,MATCH('MCA - Apply'!Z30,'MCA - Design'!$J$12:$N$12,0)))</f>
        <v/>
      </c>
      <c r="AB30" s="207"/>
      <c r="AC30" s="152"/>
      <c r="AD30" s="153" t="str">
        <f>IF(ISBLANK(AC30),"",INDEX('MCA - Design'!$J$12:$N$28,11,MATCH('MCA - Apply'!AC30,'MCA - Design'!$J$12:$N$12,0)))</f>
        <v/>
      </c>
      <c r="AE30" s="207"/>
      <c r="AF30" s="152"/>
      <c r="AG30" s="153" t="str">
        <f>IF(ISBLANK(AF30),"",INDEX('MCA - Design'!$J$12:$N$28,12,MATCH('MCA - Apply'!AF30,'MCA - Design'!$J$12:$N$12,0)))</f>
        <v/>
      </c>
      <c r="AH30" s="207"/>
      <c r="AI30" s="152"/>
      <c r="AJ30" s="153" t="str">
        <f>IF(ISBLANK(AI30),"",INDEX('MCA - Design'!$J$12:$N$28,13,MATCH('MCA - Apply'!AI30,'MCA - Design'!$J$12:$N$12,0)))</f>
        <v/>
      </c>
      <c r="AK30" s="207"/>
      <c r="AL30" s="152"/>
      <c r="AM30" s="153" t="str">
        <f>IF(ISBLANK(AL30),"",INDEX('MCA - Design'!$J$12:$N$28,14,MATCH('MCA - Apply'!AL30,'MCA - Design'!$J$12:$N$12,0)))</f>
        <v/>
      </c>
      <c r="AN30" s="207"/>
      <c r="AO30" s="152"/>
      <c r="AP30" s="153" t="str">
        <f>IF(ISBLANK(AO30),"",INDEX('MCA - Design'!$J$12:$N$28,15,MATCH('MCA - Apply'!AO30,'MCA - Design'!$J$12:$N$12,0)))</f>
        <v/>
      </c>
      <c r="AQ30" s="207"/>
      <c r="AR30" s="152"/>
      <c r="AS30" s="153" t="str">
        <f>IF(ISBLANK(AR30),"",INDEX('MCA - Design'!$J$12:$N$28,16,MATCH('MCA - Apply'!AR30,'MCA - Design'!$J$12:$N$12,0)))</f>
        <v/>
      </c>
      <c r="AT30" s="207"/>
      <c r="AU30" s="152"/>
      <c r="AV30" s="153" t="str">
        <f>IF(ISBLANK(AU30),"",INDEX('MCA - Design'!$J$12:$N$28,17,MATCH('MCA - Apply'!AU30,'MCA - Design'!$J$12:$N$12,0)))</f>
        <v/>
      </c>
      <c r="AW30" s="207"/>
      <c r="AX30" s="152"/>
      <c r="AY30" s="153" t="str">
        <f>IF(ISBLANK(AX30),"",INDEX('MCA - Design'!$J$12:$N$31,18,MATCH('MCA - Apply'!AX30,'MCA - Design'!$J$12:$N$12,0)))</f>
        <v/>
      </c>
      <c r="AZ30" s="207"/>
      <c r="BA30" s="152"/>
      <c r="BB30" s="153" t="str">
        <f>IF(ISBLANK(BA30),"",INDEX('MCA - Design'!$J$12:$N$31,19,MATCH('MCA - Apply'!BA30,'MCA - Design'!$J$12:$N$12,0)))</f>
        <v/>
      </c>
      <c r="BC30" s="207"/>
      <c r="BD30" s="152"/>
      <c r="BE30" s="153" t="str">
        <f>IF(ISBLANK(BD30),"",INDEX('MCA - Design'!$J$12:$N$31,20,MATCH('MCA - Apply'!BD30,'MCA - Design'!$J$12:$N$12,0)))</f>
        <v/>
      </c>
      <c r="BF30" s="209"/>
    </row>
    <row r="31" spans="2:58" s="42" customFormat="1" ht="47.1" hidden="1" customHeight="1" outlineLevel="1" x14ac:dyDescent="0.3">
      <c r="B31" s="151">
        <v>23</v>
      </c>
      <c r="C31" s="254" t="str">
        <f>_xlfn.IFNA(INDEX('MCA - Interventions'!$C$7:$D$31,MATCH('MCA - Apply'!B31,'MCA - Interventions'!$C$7:$C$31,0),2),"-")</f>
        <v>[Insert shortlisted intervention name]</v>
      </c>
      <c r="D31" s="255"/>
      <c r="E31" s="152"/>
      <c r="F31" s="153" t="str">
        <f>IF(ISBLANK(E31),"",INDEX('MCA - Design'!$J$12:$N$28,3,MATCH('MCA - Apply'!E31,'MCA - Design'!$J$12:$N$12,0)))</f>
        <v/>
      </c>
      <c r="G31" s="207"/>
      <c r="H31" s="152"/>
      <c r="I31" s="153" t="str">
        <f>IF(ISBLANK(H31),"",INDEX('MCA - Design'!$J$12:$N$28,4,MATCH('MCA - Apply'!H31,'MCA - Design'!$J$12:$N$12,0)))</f>
        <v/>
      </c>
      <c r="J31" s="207"/>
      <c r="K31" s="152"/>
      <c r="L31" s="153" t="str">
        <f>IF(ISBLANK(K31),"",INDEX('MCA - Design'!$J$12:$N$28,5,MATCH('MCA - Apply'!K31,'MCA - Design'!$J$12:$N$12,0)))</f>
        <v/>
      </c>
      <c r="M31" s="207"/>
      <c r="N31" s="152"/>
      <c r="O31" s="153" t="str">
        <f>IF(ISBLANK(N31),"",INDEX('MCA - Design'!$J$12:$N$28,6,MATCH('MCA - Apply'!N31,'MCA - Design'!$J$12:$N$12,0)))</f>
        <v/>
      </c>
      <c r="P31" s="207"/>
      <c r="Q31" s="152"/>
      <c r="R31" s="153" t="str">
        <f>IF(ISBLANK(Q31),"",INDEX('MCA - Design'!$J$12:$N$28,7,MATCH('MCA - Apply'!Q31,'MCA - Design'!$J$12:$N$12,0)))</f>
        <v/>
      </c>
      <c r="S31" s="207"/>
      <c r="T31" s="152"/>
      <c r="U31" s="153" t="str">
        <f>IF(ISBLANK(T31),"",INDEX('MCA - Design'!$J$12:$N$28,8,MATCH('MCA - Apply'!T31,'MCA - Design'!$J$12:$N$12,0)))</f>
        <v/>
      </c>
      <c r="V31" s="207"/>
      <c r="W31" s="152"/>
      <c r="X31" s="153" t="str">
        <f>IF(ISBLANK(W31),"",INDEX('MCA - Design'!$J$12:$N$28,9,MATCH('MCA - Apply'!W31,'MCA - Design'!$J$12:$N$12,0)))</f>
        <v/>
      </c>
      <c r="Y31" s="207"/>
      <c r="Z31" s="152"/>
      <c r="AA31" s="153" t="str">
        <f>IF(ISBLANK(Z31),"",INDEX('MCA - Design'!$J$12:$N$28,10,MATCH('MCA - Apply'!Z31,'MCA - Design'!$J$12:$N$12,0)))</f>
        <v/>
      </c>
      <c r="AB31" s="207"/>
      <c r="AC31" s="152"/>
      <c r="AD31" s="153" t="str">
        <f>IF(ISBLANK(AC31),"",INDEX('MCA - Design'!$J$12:$N$28,11,MATCH('MCA - Apply'!AC31,'MCA - Design'!$J$12:$N$12,0)))</f>
        <v/>
      </c>
      <c r="AE31" s="207"/>
      <c r="AF31" s="152"/>
      <c r="AG31" s="153" t="str">
        <f>IF(ISBLANK(AF31),"",INDEX('MCA - Design'!$J$12:$N$28,12,MATCH('MCA - Apply'!AF31,'MCA - Design'!$J$12:$N$12,0)))</f>
        <v/>
      </c>
      <c r="AH31" s="207"/>
      <c r="AI31" s="152"/>
      <c r="AJ31" s="153" t="str">
        <f>IF(ISBLANK(AI31),"",INDEX('MCA - Design'!$J$12:$N$28,13,MATCH('MCA - Apply'!AI31,'MCA - Design'!$J$12:$N$12,0)))</f>
        <v/>
      </c>
      <c r="AK31" s="207"/>
      <c r="AL31" s="152"/>
      <c r="AM31" s="153" t="str">
        <f>IF(ISBLANK(AL31),"",INDEX('MCA - Design'!$J$12:$N$28,14,MATCH('MCA - Apply'!AL31,'MCA - Design'!$J$12:$N$12,0)))</f>
        <v/>
      </c>
      <c r="AN31" s="207"/>
      <c r="AO31" s="152"/>
      <c r="AP31" s="153" t="str">
        <f>IF(ISBLANK(AO31),"",INDEX('MCA - Design'!$J$12:$N$28,15,MATCH('MCA - Apply'!AO31,'MCA - Design'!$J$12:$N$12,0)))</f>
        <v/>
      </c>
      <c r="AQ31" s="207"/>
      <c r="AR31" s="152"/>
      <c r="AS31" s="153" t="str">
        <f>IF(ISBLANK(AR31),"",INDEX('MCA - Design'!$J$12:$N$28,16,MATCH('MCA - Apply'!AR31,'MCA - Design'!$J$12:$N$12,0)))</f>
        <v/>
      </c>
      <c r="AT31" s="207"/>
      <c r="AU31" s="152"/>
      <c r="AV31" s="153" t="str">
        <f>IF(ISBLANK(AU31),"",INDEX('MCA - Design'!$J$12:$N$28,17,MATCH('MCA - Apply'!AU31,'MCA - Design'!$J$12:$N$12,0)))</f>
        <v/>
      </c>
      <c r="AW31" s="207"/>
      <c r="AX31" s="152"/>
      <c r="AY31" s="153" t="str">
        <f>IF(ISBLANK(AX31),"",INDEX('MCA - Design'!$J$12:$N$31,18,MATCH('MCA - Apply'!AX31,'MCA - Design'!$J$12:$N$12,0)))</f>
        <v/>
      </c>
      <c r="AZ31" s="207"/>
      <c r="BA31" s="152"/>
      <c r="BB31" s="153" t="str">
        <f>IF(ISBLANK(BA31),"",INDEX('MCA - Design'!$J$12:$N$31,19,MATCH('MCA - Apply'!BA31,'MCA - Design'!$J$12:$N$12,0)))</f>
        <v/>
      </c>
      <c r="BC31" s="207"/>
      <c r="BD31" s="152"/>
      <c r="BE31" s="153" t="str">
        <f>IF(ISBLANK(BD31),"",INDEX('MCA - Design'!$J$12:$N$31,20,MATCH('MCA - Apply'!BD31,'MCA - Design'!$J$12:$N$12,0)))</f>
        <v/>
      </c>
      <c r="BF31" s="209"/>
    </row>
    <row r="32" spans="2:58" s="42" customFormat="1" ht="47.1" hidden="1" customHeight="1" outlineLevel="1" x14ac:dyDescent="0.3">
      <c r="B32" s="151">
        <v>24</v>
      </c>
      <c r="C32" s="254" t="str">
        <f>_xlfn.IFNA(INDEX('MCA - Interventions'!$C$7:$D$31,MATCH('MCA - Apply'!B32,'MCA - Interventions'!$C$7:$C$31,0),2),"-")</f>
        <v>[Insert shortlisted intervention name]</v>
      </c>
      <c r="D32" s="255"/>
      <c r="E32" s="152"/>
      <c r="F32" s="153" t="str">
        <f>IF(ISBLANK(E32),"",INDEX('MCA - Design'!$J$12:$N$28,3,MATCH('MCA - Apply'!E32,'MCA - Design'!$J$12:$N$12,0)))</f>
        <v/>
      </c>
      <c r="G32" s="207"/>
      <c r="H32" s="152"/>
      <c r="I32" s="153" t="str">
        <f>IF(ISBLANK(H32),"",INDEX('MCA - Design'!$J$12:$N$28,4,MATCH('MCA - Apply'!H32,'MCA - Design'!$J$12:$N$12,0)))</f>
        <v/>
      </c>
      <c r="J32" s="207"/>
      <c r="K32" s="152"/>
      <c r="L32" s="153" t="str">
        <f>IF(ISBLANK(K32),"",INDEX('MCA - Design'!$J$12:$N$28,5,MATCH('MCA - Apply'!K32,'MCA - Design'!$J$12:$N$12,0)))</f>
        <v/>
      </c>
      <c r="M32" s="207"/>
      <c r="N32" s="152"/>
      <c r="O32" s="153" t="str">
        <f>IF(ISBLANK(N32),"",INDEX('MCA - Design'!$J$12:$N$28,6,MATCH('MCA - Apply'!N32,'MCA - Design'!$J$12:$N$12,0)))</f>
        <v/>
      </c>
      <c r="P32" s="207"/>
      <c r="Q32" s="152"/>
      <c r="R32" s="153" t="str">
        <f>IF(ISBLANK(Q32),"",INDEX('MCA - Design'!$J$12:$N$28,7,MATCH('MCA - Apply'!Q32,'MCA - Design'!$J$12:$N$12,0)))</f>
        <v/>
      </c>
      <c r="S32" s="207"/>
      <c r="T32" s="152"/>
      <c r="U32" s="153" t="str">
        <f>IF(ISBLANK(T32),"",INDEX('MCA - Design'!$J$12:$N$28,8,MATCH('MCA - Apply'!T32,'MCA - Design'!$J$12:$N$12,0)))</f>
        <v/>
      </c>
      <c r="V32" s="207"/>
      <c r="W32" s="152"/>
      <c r="X32" s="153" t="str">
        <f>IF(ISBLANK(W32),"",INDEX('MCA - Design'!$J$12:$N$28,9,MATCH('MCA - Apply'!W32,'MCA - Design'!$J$12:$N$12,0)))</f>
        <v/>
      </c>
      <c r="Y32" s="207"/>
      <c r="Z32" s="152"/>
      <c r="AA32" s="153" t="str">
        <f>IF(ISBLANK(Z32),"",INDEX('MCA - Design'!$J$12:$N$28,10,MATCH('MCA - Apply'!Z32,'MCA - Design'!$J$12:$N$12,0)))</f>
        <v/>
      </c>
      <c r="AB32" s="207"/>
      <c r="AC32" s="152"/>
      <c r="AD32" s="153" t="str">
        <f>IF(ISBLANK(AC32),"",INDEX('MCA - Design'!$J$12:$N$28,11,MATCH('MCA - Apply'!AC32,'MCA - Design'!$J$12:$N$12,0)))</f>
        <v/>
      </c>
      <c r="AE32" s="207"/>
      <c r="AF32" s="152"/>
      <c r="AG32" s="153" t="str">
        <f>IF(ISBLANK(AF32),"",INDEX('MCA - Design'!$J$12:$N$28,12,MATCH('MCA - Apply'!AF32,'MCA - Design'!$J$12:$N$12,0)))</f>
        <v/>
      </c>
      <c r="AH32" s="207"/>
      <c r="AI32" s="152"/>
      <c r="AJ32" s="153" t="str">
        <f>IF(ISBLANK(AI32),"",INDEX('MCA - Design'!$J$12:$N$28,13,MATCH('MCA - Apply'!AI32,'MCA - Design'!$J$12:$N$12,0)))</f>
        <v/>
      </c>
      <c r="AK32" s="207"/>
      <c r="AL32" s="152"/>
      <c r="AM32" s="153" t="str">
        <f>IF(ISBLANK(AL32),"",INDEX('MCA - Design'!$J$12:$N$28,14,MATCH('MCA - Apply'!AL32,'MCA - Design'!$J$12:$N$12,0)))</f>
        <v/>
      </c>
      <c r="AN32" s="207"/>
      <c r="AO32" s="152"/>
      <c r="AP32" s="153" t="str">
        <f>IF(ISBLANK(AO32),"",INDEX('MCA - Design'!$J$12:$N$28,15,MATCH('MCA - Apply'!AO32,'MCA - Design'!$J$12:$N$12,0)))</f>
        <v/>
      </c>
      <c r="AQ32" s="207"/>
      <c r="AR32" s="152"/>
      <c r="AS32" s="153" t="str">
        <f>IF(ISBLANK(AR32),"",INDEX('MCA - Design'!$J$12:$N$28,16,MATCH('MCA - Apply'!AR32,'MCA - Design'!$J$12:$N$12,0)))</f>
        <v/>
      </c>
      <c r="AT32" s="207"/>
      <c r="AU32" s="152"/>
      <c r="AV32" s="153" t="str">
        <f>IF(ISBLANK(AU32),"",INDEX('MCA - Design'!$J$12:$N$28,17,MATCH('MCA - Apply'!AU32,'MCA - Design'!$J$12:$N$12,0)))</f>
        <v/>
      </c>
      <c r="AW32" s="207"/>
      <c r="AX32" s="152"/>
      <c r="AY32" s="153" t="str">
        <f>IF(ISBLANK(AX32),"",INDEX('MCA - Design'!$J$12:$N$31,18,MATCH('MCA - Apply'!AX32,'MCA - Design'!$J$12:$N$12,0)))</f>
        <v/>
      </c>
      <c r="AZ32" s="207"/>
      <c r="BA32" s="152"/>
      <c r="BB32" s="153" t="str">
        <f>IF(ISBLANK(BA32),"",INDEX('MCA - Design'!$J$12:$N$31,19,MATCH('MCA - Apply'!BA32,'MCA - Design'!$J$12:$N$12,0)))</f>
        <v/>
      </c>
      <c r="BC32" s="207"/>
      <c r="BD32" s="152"/>
      <c r="BE32" s="153" t="str">
        <f>IF(ISBLANK(BD32),"",INDEX('MCA - Design'!$J$12:$N$31,20,MATCH('MCA - Apply'!BD32,'MCA - Design'!$J$12:$N$12,0)))</f>
        <v/>
      </c>
      <c r="BF32" s="209"/>
    </row>
    <row r="33" spans="2:58" s="42" customFormat="1" ht="47.1" hidden="1" customHeight="1" outlineLevel="1" x14ac:dyDescent="0.3">
      <c r="B33" s="151">
        <v>25</v>
      </c>
      <c r="C33" s="254" t="str">
        <f>_xlfn.IFNA(INDEX('MCA - Interventions'!$C$7:$D$31,MATCH('MCA - Apply'!B33,'MCA - Interventions'!$C$7:$C$31,0),2),"-")</f>
        <v>[Insert shortlisted intervention name]</v>
      </c>
      <c r="D33" s="255"/>
      <c r="E33" s="152"/>
      <c r="F33" s="153" t="str">
        <f>IF(ISBLANK(E33),"",INDEX('MCA - Design'!$J$12:$N$28,3,MATCH('MCA - Apply'!E33,'MCA - Design'!$J$12:$N$12,0)))</f>
        <v/>
      </c>
      <c r="G33" s="207"/>
      <c r="H33" s="152"/>
      <c r="I33" s="153" t="str">
        <f>IF(ISBLANK(H33),"",INDEX('MCA - Design'!$J$12:$N$28,4,MATCH('MCA - Apply'!H33,'MCA - Design'!$J$12:$N$12,0)))</f>
        <v/>
      </c>
      <c r="J33" s="207"/>
      <c r="K33" s="152"/>
      <c r="L33" s="153" t="str">
        <f>IF(ISBLANK(K33),"",INDEX('MCA - Design'!$J$12:$N$28,5,MATCH('MCA - Apply'!K33,'MCA - Design'!$J$12:$N$12,0)))</f>
        <v/>
      </c>
      <c r="M33" s="207"/>
      <c r="N33" s="152"/>
      <c r="O33" s="153" t="str">
        <f>IF(ISBLANK(N33),"",INDEX('MCA - Design'!$J$12:$N$28,6,MATCH('MCA - Apply'!N33,'MCA - Design'!$J$12:$N$12,0)))</f>
        <v/>
      </c>
      <c r="P33" s="207"/>
      <c r="Q33" s="152"/>
      <c r="R33" s="153" t="str">
        <f>IF(ISBLANK(Q33),"",INDEX('MCA - Design'!$J$12:$N$28,7,MATCH('MCA - Apply'!Q33,'MCA - Design'!$J$12:$N$12,0)))</f>
        <v/>
      </c>
      <c r="S33" s="207"/>
      <c r="T33" s="152"/>
      <c r="U33" s="153" t="str">
        <f>IF(ISBLANK(T33),"",INDEX('MCA - Design'!$J$12:$N$28,8,MATCH('MCA - Apply'!T33,'MCA - Design'!$J$12:$N$12,0)))</f>
        <v/>
      </c>
      <c r="V33" s="207"/>
      <c r="W33" s="152"/>
      <c r="X33" s="153" t="str">
        <f>IF(ISBLANK(W33),"",INDEX('MCA - Design'!$J$12:$N$28,9,MATCH('MCA - Apply'!W33,'MCA - Design'!$J$12:$N$12,0)))</f>
        <v/>
      </c>
      <c r="Y33" s="207"/>
      <c r="Z33" s="152"/>
      <c r="AA33" s="153" t="str">
        <f>IF(ISBLANK(Z33),"",INDEX('MCA - Design'!$J$12:$N$28,10,MATCH('MCA - Apply'!Z33,'MCA - Design'!$J$12:$N$12,0)))</f>
        <v/>
      </c>
      <c r="AB33" s="207"/>
      <c r="AC33" s="152"/>
      <c r="AD33" s="153" t="str">
        <f>IF(ISBLANK(AC33),"",INDEX('MCA - Design'!$J$12:$N$28,11,MATCH('MCA - Apply'!AC33,'MCA - Design'!$J$12:$N$12,0)))</f>
        <v/>
      </c>
      <c r="AE33" s="207"/>
      <c r="AF33" s="152"/>
      <c r="AG33" s="153" t="str">
        <f>IF(ISBLANK(AF33),"",INDEX('MCA - Design'!$J$12:$N$28,12,MATCH('MCA - Apply'!AF33,'MCA - Design'!$J$12:$N$12,0)))</f>
        <v/>
      </c>
      <c r="AH33" s="207"/>
      <c r="AI33" s="152"/>
      <c r="AJ33" s="153" t="str">
        <f>IF(ISBLANK(AI33),"",INDEX('MCA - Design'!$J$12:$N$28,13,MATCH('MCA - Apply'!AI33,'MCA - Design'!$J$12:$N$12,0)))</f>
        <v/>
      </c>
      <c r="AK33" s="207"/>
      <c r="AL33" s="152"/>
      <c r="AM33" s="153" t="str">
        <f>IF(ISBLANK(AL33),"",INDEX('MCA - Design'!$J$12:$N$28,14,MATCH('MCA - Apply'!AL33,'MCA - Design'!$J$12:$N$12,0)))</f>
        <v/>
      </c>
      <c r="AN33" s="207"/>
      <c r="AO33" s="152"/>
      <c r="AP33" s="153" t="str">
        <f>IF(ISBLANK(AO33),"",INDEX('MCA - Design'!$J$12:$N$28,15,MATCH('MCA - Apply'!AO33,'MCA - Design'!$J$12:$N$12,0)))</f>
        <v/>
      </c>
      <c r="AQ33" s="207"/>
      <c r="AR33" s="152"/>
      <c r="AS33" s="153" t="str">
        <f>IF(ISBLANK(AR33),"",INDEX('MCA - Design'!$J$12:$N$28,16,MATCH('MCA - Apply'!AR33,'MCA - Design'!$J$12:$N$12,0)))</f>
        <v/>
      </c>
      <c r="AT33" s="207"/>
      <c r="AU33" s="152"/>
      <c r="AV33" s="153" t="str">
        <f>IF(ISBLANK(AU33),"",INDEX('MCA - Design'!$J$12:$N$28,17,MATCH('MCA - Apply'!AU33,'MCA - Design'!$J$12:$N$12,0)))</f>
        <v/>
      </c>
      <c r="AW33" s="207"/>
      <c r="AX33" s="152"/>
      <c r="AY33" s="153" t="str">
        <f>IF(ISBLANK(AX33),"",INDEX('MCA - Design'!$J$12:$N$31,18,MATCH('MCA - Apply'!AX33,'MCA - Design'!$J$12:$N$12,0)))</f>
        <v/>
      </c>
      <c r="AZ33" s="207"/>
      <c r="BA33" s="152"/>
      <c r="BB33" s="153" t="str">
        <f>IF(ISBLANK(BA33),"",INDEX('MCA - Design'!$J$12:$N$31,19,MATCH('MCA - Apply'!BA33,'MCA - Design'!$J$12:$N$12,0)))</f>
        <v/>
      </c>
      <c r="BC33" s="207"/>
      <c r="BD33" s="152"/>
      <c r="BE33" s="153" t="str">
        <f>IF(ISBLANK(BD33),"",INDEX('MCA - Design'!$J$12:$N$31,20,MATCH('MCA - Apply'!BD33,'MCA - Design'!$J$12:$N$12,0)))</f>
        <v/>
      </c>
      <c r="BF33" s="209"/>
    </row>
    <row r="34" spans="2:58" x14ac:dyDescent="0.3">
      <c r="B34" s="50" t="s">
        <v>270</v>
      </c>
    </row>
    <row r="35" spans="2:58" x14ac:dyDescent="0.3"/>
    <row r="36" spans="2:58" x14ac:dyDescent="0.3"/>
    <row r="37" spans="2:58" x14ac:dyDescent="0.3"/>
    <row r="38" spans="2:58" x14ac:dyDescent="0.3"/>
    <row r="39" spans="2:58" x14ac:dyDescent="0.3"/>
    <row r="40" spans="2:58" x14ac:dyDescent="0.3"/>
  </sheetData>
  <dataConsolidate/>
  <mergeCells count="69">
    <mergeCell ref="AF6:AN6"/>
    <mergeCell ref="AX6:BF6"/>
    <mergeCell ref="AO6:AW6"/>
    <mergeCell ref="AO7:AQ7"/>
    <mergeCell ref="AR7:AT7"/>
    <mergeCell ref="AU7:AW7"/>
    <mergeCell ref="AX7:AZ7"/>
    <mergeCell ref="BA7:BC7"/>
    <mergeCell ref="BD7:BF7"/>
    <mergeCell ref="AI7:AK7"/>
    <mergeCell ref="AL7:AN7"/>
    <mergeCell ref="W6:AE6"/>
    <mergeCell ref="C19:D19"/>
    <mergeCell ref="E6:M6"/>
    <mergeCell ref="N7:P7"/>
    <mergeCell ref="Q7:S7"/>
    <mergeCell ref="T7:V7"/>
    <mergeCell ref="N6:V6"/>
    <mergeCell ref="AF7:AH7"/>
    <mergeCell ref="C20:D20"/>
    <mergeCell ref="C21:D21"/>
    <mergeCell ref="C22:D22"/>
    <mergeCell ref="C23:D23"/>
    <mergeCell ref="C9:D9"/>
    <mergeCell ref="Z7:AB7"/>
    <mergeCell ref="W7:Y7"/>
    <mergeCell ref="AC7:AE7"/>
    <mergeCell ref="C14:D14"/>
    <mergeCell ref="C15:D15"/>
    <mergeCell ref="C16:D16"/>
    <mergeCell ref="C17:D17"/>
    <mergeCell ref="C18:D18"/>
    <mergeCell ref="C10:D10"/>
    <mergeCell ref="C11:D11"/>
    <mergeCell ref="C12:D12"/>
    <mergeCell ref="C13:D13"/>
    <mergeCell ref="C6:C8"/>
    <mergeCell ref="C31:D31"/>
    <mergeCell ref="C32:D32"/>
    <mergeCell ref="C33:D33"/>
    <mergeCell ref="C24:D24"/>
    <mergeCell ref="C25:D25"/>
    <mergeCell ref="C26:D26"/>
    <mergeCell ref="C27:D27"/>
    <mergeCell ref="C28:D28"/>
    <mergeCell ref="C30:D30"/>
    <mergeCell ref="C29:D29"/>
    <mergeCell ref="B6:B8"/>
    <mergeCell ref="N8:O8"/>
    <mergeCell ref="Q8:R8"/>
    <mergeCell ref="T8:U8"/>
    <mergeCell ref="K8:L8"/>
    <mergeCell ref="E8:F8"/>
    <mergeCell ref="E7:G7"/>
    <mergeCell ref="H7:J7"/>
    <mergeCell ref="K7:M7"/>
    <mergeCell ref="BA8:BB8"/>
    <mergeCell ref="BD8:BE8"/>
    <mergeCell ref="AO8:AP8"/>
    <mergeCell ref="H8:I8"/>
    <mergeCell ref="AX8:AY8"/>
    <mergeCell ref="W8:X8"/>
    <mergeCell ref="Z8:AA8"/>
    <mergeCell ref="AC8:AD8"/>
    <mergeCell ref="AR8:AS8"/>
    <mergeCell ref="AU8:AV8"/>
    <mergeCell ref="AF8:AG8"/>
    <mergeCell ref="AI8:AJ8"/>
    <mergeCell ref="AL8:AM8"/>
  </mergeCells>
  <phoneticPr fontId="9" type="noConversion"/>
  <dataValidations count="1">
    <dataValidation type="list" allowBlank="1" showInputMessage="1" showErrorMessage="1" sqref="AI9:AI33 E9:E33 BA9:BA33 AL9:AL33 AC9:AC33 BD9:BD33 AX9:AX33 AR9:AR33 H9:H33 K9:K33 N9:N33 Q9:Q33 T9:T33 W9:W33 Z9:Z33 AF9:AF33 AO9:AO33 AU9:AU33" xr:uid="{6549D112-8EC0-47EC-867F-A017539493AB}">
      <formula1>"1,2,3,4,5"</formula1>
    </dataValidation>
  </dataValidations>
  <pageMargins left="0.7" right="0.7" top="0.75" bottom="0.75" header="0.3" footer="0.3"/>
  <pageSetup paperSize="9" scale="3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2C429-B970-473B-AE86-9BD4B9F014EF}">
  <sheetPr>
    <tabColor theme="9" tint="-0.249977111117893"/>
  </sheetPr>
  <dimension ref="A1:AA137"/>
  <sheetViews>
    <sheetView showGridLines="0" zoomScaleNormal="100" workbookViewId="0">
      <pane xSplit="1" ySplit="2" topLeftCell="B3" activePane="bottomRight" state="frozen"/>
      <selection pane="topRight" activeCell="B1" sqref="B1"/>
      <selection pane="bottomLeft" activeCell="A3" sqref="A3"/>
      <selection pane="bottomRight" activeCell="F44" sqref="F44"/>
    </sheetView>
  </sheetViews>
  <sheetFormatPr defaultColWidth="0" defaultRowHeight="14.4" zeroHeight="1" outlineLevelRow="1" outlineLevelCol="1" x14ac:dyDescent="0.3"/>
  <cols>
    <col min="1" max="2" width="13.5546875" customWidth="1"/>
    <col min="3" max="3" width="57.6640625" customWidth="1"/>
    <col min="4" max="4" width="17.5546875" customWidth="1"/>
    <col min="5" max="5" width="19.109375" customWidth="1"/>
    <col min="6" max="7" width="19.5546875" customWidth="1"/>
    <col min="8" max="8" width="19.5546875" hidden="1" customWidth="1" outlineLevel="1"/>
    <col min="9" max="9" width="19.5546875" customWidth="1" collapsed="1"/>
    <col min="10" max="11" width="19.5546875" hidden="1" customWidth="1" outlineLevel="1"/>
    <col min="12" max="12" width="19.5546875" customWidth="1" collapsed="1"/>
    <col min="13" max="13" width="19.5546875" customWidth="1"/>
    <col min="14" max="14" width="19.5546875" hidden="1" customWidth="1" outlineLevel="1"/>
    <col min="15" max="15" width="19.5546875" customWidth="1" collapsed="1"/>
    <col min="16" max="23" width="19.5546875" hidden="1" customWidth="1" outlineLevel="1"/>
    <col min="24" max="24" width="19.5546875" customWidth="1" collapsed="1"/>
    <col min="25" max="25" width="19.5546875" customWidth="1"/>
    <col min="26" max="26" width="19.5546875" hidden="1" customWidth="1"/>
    <col min="27" max="27" width="13.5546875" hidden="1" customWidth="1" collapsed="1"/>
    <col min="28" max="16384" width="8.88671875" hidden="1"/>
  </cols>
  <sheetData>
    <row r="1" spans="2:24" s="6" customFormat="1" ht="64.349999999999994" customHeight="1" x14ac:dyDescent="0.3">
      <c r="B1" s="7" t="s">
        <v>277</v>
      </c>
      <c r="O1" s="52" t="s">
        <v>269</v>
      </c>
    </row>
    <row r="2" spans="2:24" s="4" customFormat="1" ht="5.0999999999999996" customHeight="1" x14ac:dyDescent="0.3"/>
    <row r="3" spans="2:24" x14ac:dyDescent="0.3"/>
    <row r="4" spans="2:24" x14ac:dyDescent="0.3">
      <c r="B4" s="47" t="s">
        <v>291</v>
      </c>
    </row>
    <row r="5" spans="2:24" ht="15" thickBot="1" x14ac:dyDescent="0.35"/>
    <row r="6" spans="2:24" ht="17.399999999999999" customHeight="1" x14ac:dyDescent="0.3">
      <c r="B6" s="266" t="s">
        <v>213</v>
      </c>
      <c r="C6" s="267"/>
      <c r="D6" s="115"/>
      <c r="E6" s="23"/>
      <c r="F6" s="23"/>
      <c r="G6" s="23"/>
      <c r="H6" s="23"/>
      <c r="I6" s="23"/>
      <c r="J6" s="23"/>
      <c r="K6" s="23"/>
      <c r="L6" s="23"/>
      <c r="M6" s="23"/>
      <c r="N6" s="23"/>
      <c r="O6" s="23"/>
      <c r="P6" s="23"/>
      <c r="Q6" s="23"/>
      <c r="R6" s="23"/>
      <c r="S6" s="23"/>
      <c r="T6" s="23"/>
      <c r="U6" s="23"/>
      <c r="V6" s="23"/>
      <c r="W6" s="23"/>
      <c r="X6" s="24"/>
    </row>
    <row r="7" spans="2:24" ht="18" thickBot="1" x14ac:dyDescent="0.35">
      <c r="B7" s="268"/>
      <c r="C7" s="269"/>
      <c r="D7" s="116"/>
      <c r="E7" s="30"/>
      <c r="F7" s="30"/>
      <c r="G7" s="30"/>
      <c r="H7" s="30"/>
      <c r="I7" s="30"/>
      <c r="J7" s="30"/>
      <c r="K7" s="30"/>
      <c r="L7" s="30"/>
      <c r="M7" s="30"/>
      <c r="N7" s="30"/>
      <c r="O7" s="30"/>
      <c r="P7" s="30"/>
      <c r="Q7" s="30"/>
      <c r="R7" s="30"/>
      <c r="S7" s="30"/>
      <c r="T7" s="30"/>
      <c r="U7" s="30"/>
      <c r="V7" s="30"/>
      <c r="W7" s="30"/>
      <c r="X7" s="31"/>
    </row>
    <row r="8" spans="2:24" x14ac:dyDescent="0.3">
      <c r="B8" s="89"/>
      <c r="C8" s="90"/>
      <c r="D8" s="90"/>
      <c r="E8" s="90"/>
      <c r="F8" s="90"/>
      <c r="G8" s="90"/>
      <c r="H8" s="90"/>
      <c r="I8" s="90"/>
      <c r="J8" s="90"/>
      <c r="K8" s="90"/>
      <c r="L8" s="90"/>
      <c r="M8" s="90"/>
      <c r="N8" s="90"/>
      <c r="U8" s="90"/>
      <c r="V8" s="90"/>
      <c r="X8" s="25"/>
    </row>
    <row r="9" spans="2:24" x14ac:dyDescent="0.3">
      <c r="B9" s="26"/>
      <c r="X9" s="25"/>
    </row>
    <row r="10" spans="2:24" x14ac:dyDescent="0.3">
      <c r="B10" s="26"/>
      <c r="X10" s="25"/>
    </row>
    <row r="11" spans="2:24" x14ac:dyDescent="0.3">
      <c r="B11" s="26"/>
      <c r="X11" s="25"/>
    </row>
    <row r="12" spans="2:24" x14ac:dyDescent="0.3">
      <c r="B12" s="26"/>
      <c r="X12" s="25"/>
    </row>
    <row r="13" spans="2:24" x14ac:dyDescent="0.3">
      <c r="B13" s="26"/>
      <c r="X13" s="25"/>
    </row>
    <row r="14" spans="2:24" x14ac:dyDescent="0.3">
      <c r="B14" s="26"/>
      <c r="X14" s="25"/>
    </row>
    <row r="15" spans="2:24" x14ac:dyDescent="0.3">
      <c r="B15" s="26"/>
      <c r="X15" s="25"/>
    </row>
    <row r="16" spans="2:24" x14ac:dyDescent="0.3">
      <c r="B16" s="26"/>
      <c r="X16" s="25"/>
    </row>
    <row r="17" spans="2:24" x14ac:dyDescent="0.3">
      <c r="B17" s="26"/>
      <c r="X17" s="25"/>
    </row>
    <row r="18" spans="2:24" x14ac:dyDescent="0.3">
      <c r="B18" s="26"/>
      <c r="X18" s="25"/>
    </row>
    <row r="19" spans="2:24" x14ac:dyDescent="0.3">
      <c r="B19" s="26"/>
      <c r="X19" s="25"/>
    </row>
    <row r="20" spans="2:24" x14ac:dyDescent="0.3">
      <c r="B20" s="26"/>
      <c r="X20" s="25"/>
    </row>
    <row r="21" spans="2:24" x14ac:dyDescent="0.3">
      <c r="B21" s="26"/>
      <c r="X21" s="25"/>
    </row>
    <row r="22" spans="2:24" x14ac:dyDescent="0.3">
      <c r="B22" s="26"/>
      <c r="X22" s="25"/>
    </row>
    <row r="23" spans="2:24" x14ac:dyDescent="0.3">
      <c r="B23" s="26"/>
      <c r="X23" s="25"/>
    </row>
    <row r="24" spans="2:24" x14ac:dyDescent="0.3">
      <c r="B24" s="26"/>
      <c r="X24" s="25"/>
    </row>
    <row r="25" spans="2:24" x14ac:dyDescent="0.3">
      <c r="B25" s="26"/>
      <c r="X25" s="25"/>
    </row>
    <row r="26" spans="2:24" x14ac:dyDescent="0.3">
      <c r="B26" s="26"/>
      <c r="X26" s="25"/>
    </row>
    <row r="27" spans="2:24" x14ac:dyDescent="0.3">
      <c r="B27" s="26"/>
      <c r="X27" s="25"/>
    </row>
    <row r="28" spans="2:24" x14ac:dyDescent="0.3">
      <c r="B28" s="26"/>
      <c r="X28" s="25"/>
    </row>
    <row r="29" spans="2:24" x14ac:dyDescent="0.3">
      <c r="B29" s="26"/>
      <c r="X29" s="25"/>
    </row>
    <row r="30" spans="2:24" x14ac:dyDescent="0.3">
      <c r="B30" s="26"/>
      <c r="X30" s="25"/>
    </row>
    <row r="31" spans="2:24" x14ac:dyDescent="0.3">
      <c r="B31" s="26"/>
      <c r="X31" s="25"/>
    </row>
    <row r="32" spans="2:24" x14ac:dyDescent="0.3">
      <c r="B32" s="26"/>
      <c r="X32" s="25"/>
    </row>
    <row r="33" spans="2:24" x14ac:dyDescent="0.3">
      <c r="B33" s="26"/>
      <c r="X33" s="25"/>
    </row>
    <row r="34" spans="2:24" x14ac:dyDescent="0.3">
      <c r="B34" s="26"/>
      <c r="X34" s="25"/>
    </row>
    <row r="35" spans="2:24" x14ac:dyDescent="0.3">
      <c r="B35" s="26"/>
      <c r="X35" s="25"/>
    </row>
    <row r="36" spans="2:24" ht="15" thickBot="1" x14ac:dyDescent="0.35">
      <c r="B36" s="27"/>
      <c r="C36" s="28"/>
      <c r="D36" s="28"/>
      <c r="E36" s="28"/>
      <c r="F36" s="28"/>
      <c r="G36" s="28"/>
      <c r="H36" s="28"/>
      <c r="I36" s="28"/>
      <c r="J36" s="28"/>
      <c r="K36" s="28"/>
      <c r="L36" s="28"/>
      <c r="M36" s="28"/>
      <c r="N36" s="28"/>
      <c r="O36" s="28"/>
      <c r="P36" s="28"/>
      <c r="Q36" s="28"/>
      <c r="R36" s="28"/>
      <c r="S36" s="28"/>
      <c r="T36" s="28"/>
      <c r="U36" s="28"/>
      <c r="V36" s="28"/>
      <c r="W36" s="28"/>
      <c r="X36" s="29"/>
    </row>
    <row r="37" spans="2:24" x14ac:dyDescent="0.3">
      <c r="B37" s="183" t="s">
        <v>266</v>
      </c>
    </row>
    <row r="38" spans="2:24" x14ac:dyDescent="0.3"/>
    <row r="39" spans="2:24" ht="17.399999999999999" customHeight="1" x14ac:dyDescent="0.3">
      <c r="B39" s="270" t="s">
        <v>214</v>
      </c>
      <c r="C39" s="271"/>
      <c r="D39" s="125"/>
      <c r="E39" s="126"/>
      <c r="F39" s="126"/>
      <c r="G39" s="126"/>
      <c r="H39" s="126"/>
      <c r="I39" s="126"/>
      <c r="J39" s="126"/>
      <c r="K39" s="126"/>
      <c r="L39" s="126"/>
      <c r="M39" s="126"/>
      <c r="N39" s="126"/>
      <c r="O39" s="126"/>
      <c r="P39" s="126"/>
      <c r="Q39" s="126"/>
      <c r="R39" s="126"/>
      <c r="S39" s="126"/>
      <c r="T39" s="126"/>
      <c r="U39" s="126"/>
      <c r="V39" s="126"/>
      <c r="W39" s="126"/>
    </row>
    <row r="40" spans="2:24" ht="17.399999999999999" x14ac:dyDescent="0.3">
      <c r="B40" s="272"/>
      <c r="C40" s="273"/>
      <c r="D40" s="127"/>
      <c r="E40" s="128"/>
      <c r="F40" s="128"/>
      <c r="G40" s="128"/>
      <c r="H40" s="128"/>
      <c r="I40" s="128"/>
      <c r="J40" s="128"/>
      <c r="K40" s="128"/>
      <c r="L40" s="128"/>
      <c r="M40" s="128"/>
      <c r="N40" s="128"/>
      <c r="O40" s="128"/>
      <c r="P40" s="128"/>
      <c r="Q40" s="128"/>
      <c r="R40" s="128"/>
      <c r="S40" s="128"/>
      <c r="T40" s="128"/>
      <c r="U40" s="128"/>
      <c r="V40" s="128"/>
      <c r="W40" s="128"/>
    </row>
    <row r="41" spans="2:24" ht="102.75" customHeight="1" x14ac:dyDescent="0.3">
      <c r="B41" s="274" t="s">
        <v>146</v>
      </c>
      <c r="C41" s="274" t="s">
        <v>147</v>
      </c>
      <c r="D41" s="274" t="s">
        <v>218</v>
      </c>
      <c r="E41" s="260" t="s">
        <v>144</v>
      </c>
      <c r="F41" s="277" t="str">
        <f>'MCA - Design'!$B$14</f>
        <v>Support the achievement of Government net zero targets to mitigate climate change impacts</v>
      </c>
      <c r="G41" s="278"/>
      <c r="H41" s="279"/>
      <c r="I41" s="277" t="str">
        <f>'MCA - Design'!$B$17</f>
        <v>Achieve value for money in investment and procurement decisions</v>
      </c>
      <c r="J41" s="278"/>
      <c r="K41" s="279"/>
      <c r="L41" s="277" t="str">
        <f>'MCA - Design'!$B$20</f>
        <v xml:space="preserve">Reduce risk and uncertainty in organisational objectives being achieved, considering financial exposure, safety, environmental, social, and reputational risks </v>
      </c>
      <c r="M41" s="278"/>
      <c r="N41" s="279"/>
      <c r="O41" s="277" t="str">
        <f>'MCA - Design'!$B$23</f>
        <v>Apply a systematic approach to deliver broad outcomes, considering safety, environmental, and social benefits</v>
      </c>
      <c r="P41" s="278"/>
      <c r="Q41" s="279"/>
      <c r="R41" s="277" t="str">
        <f>'MCA - Design'!$B$26</f>
        <v>[Insert agency objective]</v>
      </c>
      <c r="S41" s="278"/>
      <c r="T41" s="279"/>
      <c r="U41" s="277" t="str">
        <f>'MCA - Design'!$B$29</f>
        <v>[Insert agency objective]</v>
      </c>
      <c r="V41" s="278"/>
      <c r="W41" s="279"/>
    </row>
    <row r="42" spans="2:24" ht="36" customHeight="1" x14ac:dyDescent="0.3">
      <c r="B42" s="275"/>
      <c r="C42" s="275"/>
      <c r="D42" s="275"/>
      <c r="E42" s="261"/>
      <c r="F42" s="123" t="str">
        <f>IF('MCA - Design'!$D$14="","",'MCA - Design'!$D$14)</f>
        <v>Impact</v>
      </c>
      <c r="G42" s="122" t="str">
        <f>IF('MCA - Design'!$D$15="","",'MCA - Design'!$D$15)</f>
        <v>Agency's Ability to Influence</v>
      </c>
      <c r="H42" s="122" t="str">
        <f>IF('MCA - Design'!$D$16="","",'MCA - Design'!$D$16)</f>
        <v>Criteria 3</v>
      </c>
      <c r="I42" s="123" t="str">
        <f>IF('MCA - Design'!$D$17="","",'MCA - Design'!$D$17)</f>
        <v>Cost Effectiveness</v>
      </c>
      <c r="J42" s="122" t="str">
        <f>IF('MCA - Design'!$D$18="","",'MCA - Design'!$D$18)</f>
        <v>Criteria 5</v>
      </c>
      <c r="K42" s="122" t="str">
        <f>IF('MCA - Design'!$D$19="","",'MCA - Design'!$D$19)</f>
        <v>Criteria 6</v>
      </c>
      <c r="L42" s="123" t="str">
        <f>IF('MCA - Design'!$D$20="","",'MCA - Design'!$D$20)</f>
        <v>Readiness</v>
      </c>
      <c r="M42" s="122" t="str">
        <f>IF('MCA - Design'!$D$21="","",'MCA - Design'!$D$21)</f>
        <v xml:space="preserve">Risk &amp; Constraints </v>
      </c>
      <c r="N42" s="122" t="str">
        <f>IF('MCA - Design'!$D$22="","",'MCA - Design'!$D$22)</f>
        <v/>
      </c>
      <c r="O42" s="123" t="str">
        <f>IF('MCA - Design'!$D$23="","",'MCA - Design'!$D$23)</f>
        <v>Co-benefits</v>
      </c>
      <c r="P42" s="122" t="str">
        <f>IF('MCA - Design'!$D$24="","",'MCA - Design'!$D$24)</f>
        <v/>
      </c>
      <c r="Q42" s="122" t="str">
        <f>IF('MCA - Design'!$D$25="","",'MCA - Design'!$D$25)</f>
        <v/>
      </c>
      <c r="R42" s="123" t="str">
        <f>IF('MCA - Design'!$D$26="","",'MCA - Design'!$D$26)</f>
        <v/>
      </c>
      <c r="S42" s="122" t="str">
        <f>IF('MCA - Design'!$D$27="","",'MCA - Design'!$D$27)</f>
        <v/>
      </c>
      <c r="T42" s="122" t="str">
        <f>IF('MCA - Design'!$D$28="","",'MCA - Design'!$D$28)</f>
        <v/>
      </c>
      <c r="U42" s="123" t="str">
        <f>IF('MCA - Design'!$D$29="","",'MCA - Design'!$D$29)</f>
        <v/>
      </c>
      <c r="V42" s="122" t="str">
        <f>IF('MCA - Design'!$D$30="","",'MCA - Design'!$D$30)</f>
        <v/>
      </c>
      <c r="W42" s="122" t="str">
        <f>IF('MCA - Design'!$D$31="","",'MCA - Design'!$D$31)</f>
        <v/>
      </c>
    </row>
    <row r="43" spans="2:24" ht="19.350000000000001" customHeight="1" x14ac:dyDescent="0.3">
      <c r="B43" s="276"/>
      <c r="C43" s="276"/>
      <c r="D43" s="276"/>
      <c r="E43" s="262"/>
      <c r="F43" s="124">
        <f>IF('MCA - Design'!$G$14="","",'MCA - Design'!$G$14)</f>
        <v>0.2</v>
      </c>
      <c r="G43" s="124">
        <f>IF('MCA - Design'!$G$15="","",'MCA - Design'!$G$15)</f>
        <v>0.15</v>
      </c>
      <c r="H43" s="124" t="str">
        <f>IF('MCA - Design'!$G$16="","",'MCA - Design'!$G$16)</f>
        <v/>
      </c>
      <c r="I43" s="124">
        <f>IF('MCA - Design'!$G$17="","",'MCA - Design'!$G$17)</f>
        <v>0.3</v>
      </c>
      <c r="J43" s="124" t="str">
        <f>IF('MCA - Design'!$G$18="","",'MCA - Design'!$G$18)</f>
        <v/>
      </c>
      <c r="K43" s="124" t="str">
        <f>IF('MCA - Design'!$G$19="","",'MCA - Design'!$G$19)</f>
        <v/>
      </c>
      <c r="L43" s="124">
        <f>IF('MCA - Design'!$G$20="","",'MCA - Design'!$G$20)</f>
        <v>0.15</v>
      </c>
      <c r="M43" s="124">
        <f>IF('MCA - Design'!$G$21="","",'MCA - Design'!$G$21)</f>
        <v>0.1</v>
      </c>
      <c r="N43" s="124" t="str">
        <f>IF('MCA - Design'!$G$22="","",'MCA - Design'!$G$22)</f>
        <v/>
      </c>
      <c r="O43" s="124">
        <f>IF('MCA - Design'!$G$23="","",'MCA - Design'!$G$23)</f>
        <v>0.1</v>
      </c>
      <c r="P43" s="124" t="str">
        <f>IF('MCA - Design'!$G$24="","",'MCA - Design'!$G$24)</f>
        <v/>
      </c>
      <c r="Q43" s="124" t="str">
        <f>IF('MCA - Design'!$G$25="","",'MCA - Design'!$G$25)</f>
        <v/>
      </c>
      <c r="R43" s="124" t="str">
        <f>IF('MCA - Design'!$G$26="","",'MCA - Design'!$G$26)</f>
        <v/>
      </c>
      <c r="S43" s="124" t="str">
        <f>IF('MCA - Design'!$G$27="","",'MCA - Design'!$G$27)</f>
        <v/>
      </c>
      <c r="T43" s="124" t="str">
        <f>IF('MCA - Design'!$G$28="","",'MCA - Design'!$G$28)</f>
        <v/>
      </c>
      <c r="U43" s="124" t="str">
        <f>IF('MCA - Design'!$G$29="","",'MCA - Design'!$G$29)</f>
        <v/>
      </c>
      <c r="V43" s="124" t="str">
        <f>IF('MCA - Design'!$G$30="","",'MCA - Design'!$G$30)</f>
        <v/>
      </c>
      <c r="W43" s="124" t="str">
        <f>IF('MCA - Design'!$G$31="","",'MCA - Design'!$G$31)</f>
        <v/>
      </c>
    </row>
    <row r="44" spans="2:24" x14ac:dyDescent="0.3">
      <c r="B44" s="155">
        <f>'MCA - Apply'!B9</f>
        <v>1</v>
      </c>
      <c r="C44" s="156" t="str">
        <f>'MCA - Apply'!C9</f>
        <v>Low emission zones (for light and or heavy vehicles)</v>
      </c>
      <c r="D44" s="157">
        <f>IF(E44&gt;0,RANK(E44,$E$44:$E$68),"")</f>
        <v>7</v>
      </c>
      <c r="E44" s="171">
        <f>SUM(F44:W44)</f>
        <v>47</v>
      </c>
      <c r="F44" s="158">
        <f>IF('MCA - Design'!$E$4="Multi-score MCA Approach","",IFERROR(F107/5*100*F$43,""))</f>
        <v>8</v>
      </c>
      <c r="G44" s="159">
        <f>IF('MCA - Design'!$E$4="Multi-score MCA Approach","",IFERROR(G107/5*100*G$43,""))</f>
        <v>9</v>
      </c>
      <c r="H44" s="160" t="str">
        <f>IF('MCA - Design'!$E$4="Multi-score MCA Approach","",IFERROR(H107/5*100*H$43,""))</f>
        <v/>
      </c>
      <c r="I44" s="158">
        <f>IF('MCA - Design'!$E$4="Multi-score MCA Approach","",IFERROR(I107/5*100*I$43,""))</f>
        <v>12</v>
      </c>
      <c r="J44" s="159" t="str">
        <f>IF('MCA - Design'!$E$4="Multi-score MCA Approach","",IFERROR(J107/5*100*J$43,""))</f>
        <v/>
      </c>
      <c r="K44" s="160" t="str">
        <f>IF('MCA - Design'!$E$4="Multi-score MCA Approach","",IFERROR(K107/5*100*K$43,""))</f>
        <v/>
      </c>
      <c r="L44" s="158">
        <f>IF('MCA - Design'!$E$4="Multi-score MCA Approach","",IFERROR(L107/5*100*L$43,""))</f>
        <v>6</v>
      </c>
      <c r="M44" s="159">
        <f>IF('MCA - Design'!$E$4="Multi-score MCA Approach","",IFERROR(M107/5*100*M$43,""))</f>
        <v>4</v>
      </c>
      <c r="N44" s="160" t="str">
        <f>IF('MCA - Design'!$E$4="Multi-score MCA Approach","",IFERROR(N107/5*100*N$43,""))</f>
        <v/>
      </c>
      <c r="O44" s="158">
        <f>IF('MCA - Design'!$E$4="Multi-score MCA Approach","",IFERROR(O107/5*100*O$43,""))</f>
        <v>8</v>
      </c>
      <c r="P44" s="159" t="str">
        <f>IF('MCA - Design'!$E$4="Multi-score MCA Approach","",IFERROR(P107/5*100*P$43,""))</f>
        <v/>
      </c>
      <c r="Q44" s="160" t="str">
        <f>IF('MCA - Design'!$E$4="Multi-score MCA Approach","",IFERROR(Q107/5*100*Q$43,""))</f>
        <v/>
      </c>
      <c r="R44" s="158" t="str">
        <f>IF('MCA - Design'!$E$4="Multi-score MCA Approach","",IFERROR(R107/5*100*R$43,""))</f>
        <v/>
      </c>
      <c r="S44" s="159" t="str">
        <f>IF('MCA - Design'!$E$4="Multi-score MCA Approach","",IFERROR(S107/5*100*S$43,""))</f>
        <v/>
      </c>
      <c r="T44" s="160" t="str">
        <f>IF('MCA - Design'!$E$4="Multi-score MCA Approach","",IFERROR(T107/5*100*T$43,""))</f>
        <v/>
      </c>
      <c r="U44" s="158" t="str">
        <f>IF('MCA - Design'!$E$4="Multi-score MCA Approach","",IFERROR(U107/5*100*U$43,""))</f>
        <v/>
      </c>
      <c r="V44" s="159" t="str">
        <f>IF('MCA - Design'!$E$4="Multi-score MCA Approach","",IFERROR(V107/5*100*V$43,""))</f>
        <v/>
      </c>
      <c r="W44" s="160" t="str">
        <f>IF('MCA - Design'!$E$4="Multi-score MCA Approach","",IFERROR(W107/5*100*W$43,""))</f>
        <v/>
      </c>
    </row>
    <row r="45" spans="2:24" x14ac:dyDescent="0.3">
      <c r="B45" s="161">
        <f>'MCA - Apply'!B10</f>
        <v>2</v>
      </c>
      <c r="C45" s="162" t="str">
        <f>'MCA - Apply'!C10</f>
        <v>Incentivising investment in low emitting freight technologies</v>
      </c>
      <c r="D45" s="163">
        <f t="shared" ref="D45:D68" si="0">IF(E45&gt;0,RANK(E45,$E$44:$E$68),"")</f>
        <v>6</v>
      </c>
      <c r="E45" s="170">
        <f>SUM(F45:W45)</f>
        <v>51</v>
      </c>
      <c r="F45" s="164">
        <f>IF('MCA - Design'!$E$4="Multi-score MCA Approach","",IFERROR(F108/5*100*F$43,""))</f>
        <v>20</v>
      </c>
      <c r="G45" s="165">
        <f>IF('MCA - Design'!$E$4="Multi-score MCA Approach","",IFERROR(G108/5*100*G$43,""))</f>
        <v>6</v>
      </c>
      <c r="H45" s="166" t="str">
        <f>IF('MCA - Design'!$E$4="Multi-score MCA Approach","",IFERROR(H108/5*100*H$43,""))</f>
        <v/>
      </c>
      <c r="I45" s="164">
        <f>IF('MCA - Design'!$E$4="Multi-score MCA Approach","",IFERROR(I108/5*100*I$43,""))</f>
        <v>6</v>
      </c>
      <c r="J45" s="165" t="str">
        <f>IF('MCA - Design'!$E$4="Multi-score MCA Approach","",IFERROR(J108/5*100*J$43,""))</f>
        <v/>
      </c>
      <c r="K45" s="166" t="str">
        <f>IF('MCA - Design'!$E$4="Multi-score MCA Approach","",IFERROR(K108/5*100*K$43,""))</f>
        <v/>
      </c>
      <c r="L45" s="164">
        <f>IF('MCA - Design'!$E$4="Multi-score MCA Approach","",IFERROR(L108/5*100*L$43,""))</f>
        <v>9</v>
      </c>
      <c r="M45" s="165">
        <f>IF('MCA - Design'!$E$4="Multi-score MCA Approach","",IFERROR(M108/5*100*M$43,""))</f>
        <v>2</v>
      </c>
      <c r="N45" s="166" t="str">
        <f>IF('MCA - Design'!$E$4="Multi-score MCA Approach","",IFERROR(N108/5*100*N$43,""))</f>
        <v/>
      </c>
      <c r="O45" s="164">
        <f>IF('MCA - Design'!$E$4="Multi-score MCA Approach","",IFERROR(O108/5*100*O$43,""))</f>
        <v>8</v>
      </c>
      <c r="P45" s="165" t="str">
        <f>IF('MCA - Design'!$E$4="Multi-score MCA Approach","",IFERROR(P108/5*100*P$43,""))</f>
        <v/>
      </c>
      <c r="Q45" s="166" t="str">
        <f>IF('MCA - Design'!$E$4="Multi-score MCA Approach","",IFERROR(Q108/5*100*Q$43,""))</f>
        <v/>
      </c>
      <c r="R45" s="164" t="str">
        <f>IF('MCA - Design'!$E$4="Multi-score MCA Approach","",IFERROR(R108/5*100*R$43,""))</f>
        <v/>
      </c>
      <c r="S45" s="165" t="str">
        <f>IF('MCA - Design'!$E$4="Multi-score MCA Approach","",IFERROR(S108/5*100*S$43,""))</f>
        <v/>
      </c>
      <c r="T45" s="166" t="str">
        <f>IF('MCA - Design'!$E$4="Multi-score MCA Approach","",IFERROR(T108/5*100*T$43,""))</f>
        <v/>
      </c>
      <c r="U45" s="164" t="str">
        <f>IF('MCA - Design'!$E$4="Multi-score MCA Approach","",IFERROR(U108/5*100*U$43,""))</f>
        <v/>
      </c>
      <c r="V45" s="165" t="str">
        <f>IF('MCA - Design'!$E$4="Multi-score MCA Approach","",IFERROR(V108/5*100*V$43,""))</f>
        <v/>
      </c>
      <c r="W45" s="166" t="str">
        <f>IF('MCA - Design'!$E$4="Multi-score MCA Approach","",IFERROR(W108/5*100*W$43,""))</f>
        <v/>
      </c>
    </row>
    <row r="46" spans="2:24" x14ac:dyDescent="0.3">
      <c r="B46" s="161">
        <f>'MCA - Apply'!B11</f>
        <v>3</v>
      </c>
      <c r="C46" s="162" t="str">
        <f>'MCA - Apply'!C11</f>
        <v>Intervention 3</v>
      </c>
      <c r="D46" s="163">
        <f t="shared" si="0"/>
        <v>4</v>
      </c>
      <c r="E46" s="170">
        <f t="shared" ref="E46:E68" si="1">SUM(F46:W46)</f>
        <v>62</v>
      </c>
      <c r="F46" s="164">
        <f>IF('MCA - Design'!$E$4="Multi-score MCA Approach","",IFERROR(F109/5*100*F$43,""))</f>
        <v>12</v>
      </c>
      <c r="G46" s="165">
        <f>IF('MCA - Design'!$E$4="Multi-score MCA Approach","",IFERROR(G109/5*100*G$43,""))</f>
        <v>12</v>
      </c>
      <c r="H46" s="166" t="str">
        <f>IF('MCA - Design'!$E$4="Multi-score MCA Approach","",IFERROR(H109/5*100*H$43,""))</f>
        <v/>
      </c>
      <c r="I46" s="164">
        <f>IF('MCA - Design'!$E$4="Multi-score MCA Approach","",IFERROR(I109/5*100*I$43,""))</f>
        <v>12</v>
      </c>
      <c r="J46" s="165" t="str">
        <f>IF('MCA - Design'!$E$4="Multi-score MCA Approach","",IFERROR(J109/5*100*J$43,""))</f>
        <v/>
      </c>
      <c r="K46" s="166" t="str">
        <f>IF('MCA - Design'!$E$4="Multi-score MCA Approach","",IFERROR(K109/5*100*K$43,""))</f>
        <v/>
      </c>
      <c r="L46" s="164">
        <f>IF('MCA - Design'!$E$4="Multi-score MCA Approach","",IFERROR(L109/5*100*L$43,""))</f>
        <v>12</v>
      </c>
      <c r="M46" s="165">
        <f>IF('MCA - Design'!$E$4="Multi-score MCA Approach","",IFERROR(M109/5*100*M$43,""))</f>
        <v>8</v>
      </c>
      <c r="N46" s="166" t="str">
        <f>IF('MCA - Design'!$E$4="Multi-score MCA Approach","",IFERROR(N109/5*100*N$43,""))</f>
        <v/>
      </c>
      <c r="O46" s="164">
        <f>IF('MCA - Design'!$E$4="Multi-score MCA Approach","",IFERROR(O109/5*100*O$43,""))</f>
        <v>6</v>
      </c>
      <c r="P46" s="165" t="str">
        <f>IF('MCA - Design'!$E$4="Multi-score MCA Approach","",IFERROR(P109/5*100*P$43,""))</f>
        <v/>
      </c>
      <c r="Q46" s="166" t="str">
        <f>IF('MCA - Design'!$E$4="Multi-score MCA Approach","",IFERROR(Q109/5*100*Q$43,""))</f>
        <v/>
      </c>
      <c r="R46" s="164" t="str">
        <f>IF('MCA - Design'!$E$4="Multi-score MCA Approach","",IFERROR(R109/5*100*R$43,""))</f>
        <v/>
      </c>
      <c r="S46" s="165" t="str">
        <f>IF('MCA - Design'!$E$4="Multi-score MCA Approach","",IFERROR(S109/5*100*S$43,""))</f>
        <v/>
      </c>
      <c r="T46" s="166" t="str">
        <f>IF('MCA - Design'!$E$4="Multi-score MCA Approach","",IFERROR(T109/5*100*T$43,""))</f>
        <v/>
      </c>
      <c r="U46" s="164" t="str">
        <f>IF('MCA - Design'!$E$4="Multi-score MCA Approach","",IFERROR(U109/5*100*U$43,""))</f>
        <v/>
      </c>
      <c r="V46" s="165" t="str">
        <f>IF('MCA - Design'!$E$4="Multi-score MCA Approach","",IFERROR(V109/5*100*V$43,""))</f>
        <v/>
      </c>
      <c r="W46" s="166" t="str">
        <f>IF('MCA - Design'!$E$4="Multi-score MCA Approach","",IFERROR(W109/5*100*W$43,""))</f>
        <v/>
      </c>
    </row>
    <row r="47" spans="2:24" x14ac:dyDescent="0.3">
      <c r="B47" s="161">
        <f>'MCA - Apply'!B12</f>
        <v>4</v>
      </c>
      <c r="C47" s="162" t="str">
        <f>'MCA - Apply'!C12</f>
        <v>Intervention 4</v>
      </c>
      <c r="D47" s="163">
        <f t="shared" si="0"/>
        <v>3</v>
      </c>
      <c r="E47" s="170">
        <f t="shared" si="1"/>
        <v>71</v>
      </c>
      <c r="F47" s="164">
        <f>IF('MCA - Design'!$E$4="Multi-score MCA Approach","",IFERROR(F110/5*100*F$43,""))</f>
        <v>12</v>
      </c>
      <c r="G47" s="165">
        <f>IF('MCA - Design'!$E$4="Multi-score MCA Approach","",IFERROR(G110/5*100*G$43,""))</f>
        <v>15</v>
      </c>
      <c r="H47" s="166" t="str">
        <f>IF('MCA - Design'!$E$4="Multi-score MCA Approach","",IFERROR(H110/5*100*H$43,""))</f>
        <v/>
      </c>
      <c r="I47" s="164">
        <f>IF('MCA - Design'!$E$4="Multi-score MCA Approach","",IFERROR(I110/5*100*I$43,""))</f>
        <v>24</v>
      </c>
      <c r="J47" s="165" t="str">
        <f>IF('MCA - Design'!$E$4="Multi-score MCA Approach","",IFERROR(J110/5*100*J$43,""))</f>
        <v/>
      </c>
      <c r="K47" s="166" t="str">
        <f>IF('MCA - Design'!$E$4="Multi-score MCA Approach","",IFERROR(K110/5*100*K$43,""))</f>
        <v/>
      </c>
      <c r="L47" s="164">
        <f>IF('MCA - Design'!$E$4="Multi-score MCA Approach","",IFERROR(L110/5*100*L$43,""))</f>
        <v>6</v>
      </c>
      <c r="M47" s="165">
        <f>IF('MCA - Design'!$E$4="Multi-score MCA Approach","",IFERROR(M110/5*100*M$43,""))</f>
        <v>10</v>
      </c>
      <c r="N47" s="166" t="str">
        <f>IF('MCA - Design'!$E$4="Multi-score MCA Approach","",IFERROR(N110/5*100*N$43,""))</f>
        <v/>
      </c>
      <c r="O47" s="164">
        <f>IF('MCA - Design'!$E$4="Multi-score MCA Approach","",IFERROR(O110/5*100*O$43,""))</f>
        <v>4</v>
      </c>
      <c r="P47" s="165" t="str">
        <f>IF('MCA - Design'!$E$4="Multi-score MCA Approach","",IFERROR(P110/5*100*P$43,""))</f>
        <v/>
      </c>
      <c r="Q47" s="166" t="str">
        <f>IF('MCA - Design'!$E$4="Multi-score MCA Approach","",IFERROR(Q110/5*100*Q$43,""))</f>
        <v/>
      </c>
      <c r="R47" s="164" t="str">
        <f>IF('MCA - Design'!$E$4="Multi-score MCA Approach","",IFERROR(R110/5*100*R$43,""))</f>
        <v/>
      </c>
      <c r="S47" s="165" t="str">
        <f>IF('MCA - Design'!$E$4="Multi-score MCA Approach","",IFERROR(S110/5*100*S$43,""))</f>
        <v/>
      </c>
      <c r="T47" s="166" t="str">
        <f>IF('MCA - Design'!$E$4="Multi-score MCA Approach","",IFERROR(T110/5*100*T$43,""))</f>
        <v/>
      </c>
      <c r="U47" s="164" t="str">
        <f>IF('MCA - Design'!$E$4="Multi-score MCA Approach","",IFERROR(U110/5*100*U$43,""))</f>
        <v/>
      </c>
      <c r="V47" s="165" t="str">
        <f>IF('MCA - Design'!$E$4="Multi-score MCA Approach","",IFERROR(V110/5*100*V$43,""))</f>
        <v/>
      </c>
      <c r="W47" s="166" t="str">
        <f>IF('MCA - Design'!$E$4="Multi-score MCA Approach","",IFERROR(W110/5*100*W$43,""))</f>
        <v/>
      </c>
    </row>
    <row r="48" spans="2:24" x14ac:dyDescent="0.3">
      <c r="B48" s="161">
        <f>'MCA - Apply'!B13</f>
        <v>5</v>
      </c>
      <c r="C48" s="162" t="str">
        <f>'MCA - Apply'!C13</f>
        <v>Intervention 5</v>
      </c>
      <c r="D48" s="163">
        <f t="shared" si="0"/>
        <v>8</v>
      </c>
      <c r="E48" s="170">
        <f t="shared" si="1"/>
        <v>35</v>
      </c>
      <c r="F48" s="164">
        <f>IF('MCA - Design'!$E$4="Multi-score MCA Approach","",IFERROR(F111/5*100*F$43,""))</f>
        <v>4</v>
      </c>
      <c r="G48" s="165">
        <f>IF('MCA - Design'!$E$4="Multi-score MCA Approach","",IFERROR(G111/5*100*G$43,""))</f>
        <v>3</v>
      </c>
      <c r="H48" s="166" t="str">
        <f>IF('MCA - Design'!$E$4="Multi-score MCA Approach","",IFERROR(H111/5*100*H$43,""))</f>
        <v/>
      </c>
      <c r="I48" s="164">
        <f>IF('MCA - Design'!$E$4="Multi-score MCA Approach","",IFERROR(I111/5*100*I$43,""))</f>
        <v>12</v>
      </c>
      <c r="J48" s="165" t="str">
        <f>IF('MCA - Design'!$E$4="Multi-score MCA Approach","",IFERROR(J111/5*100*J$43,""))</f>
        <v/>
      </c>
      <c r="K48" s="166" t="str">
        <f>IF('MCA - Design'!$E$4="Multi-score MCA Approach","",IFERROR(K111/5*100*K$43,""))</f>
        <v/>
      </c>
      <c r="L48" s="164">
        <f>IF('MCA - Design'!$E$4="Multi-score MCA Approach","",IFERROR(L111/5*100*L$43,""))</f>
        <v>6</v>
      </c>
      <c r="M48" s="165">
        <f>IF('MCA - Design'!$E$4="Multi-score MCA Approach","",IFERROR(M111/5*100*M$43,""))</f>
        <v>8</v>
      </c>
      <c r="N48" s="166" t="str">
        <f>IF('MCA - Design'!$E$4="Multi-score MCA Approach","",IFERROR(N111/5*100*N$43,""))</f>
        <v/>
      </c>
      <c r="O48" s="164">
        <f>IF('MCA - Design'!$E$4="Multi-score MCA Approach","",IFERROR(O111/5*100*O$43,""))</f>
        <v>2</v>
      </c>
      <c r="P48" s="165" t="str">
        <f>IF('MCA - Design'!$E$4="Multi-score MCA Approach","",IFERROR(P111/5*100*P$43,""))</f>
        <v/>
      </c>
      <c r="Q48" s="166" t="str">
        <f>IF('MCA - Design'!$E$4="Multi-score MCA Approach","",IFERROR(Q111/5*100*Q$43,""))</f>
        <v/>
      </c>
      <c r="R48" s="164" t="str">
        <f>IF('MCA - Design'!$E$4="Multi-score MCA Approach","",IFERROR(R111/5*100*R$43,""))</f>
        <v/>
      </c>
      <c r="S48" s="165" t="str">
        <f>IF('MCA - Design'!$E$4="Multi-score MCA Approach","",IFERROR(S111/5*100*S$43,""))</f>
        <v/>
      </c>
      <c r="T48" s="166" t="str">
        <f>IF('MCA - Design'!$E$4="Multi-score MCA Approach","",IFERROR(T111/5*100*T$43,""))</f>
        <v/>
      </c>
      <c r="U48" s="164" t="str">
        <f>IF('MCA - Design'!$E$4="Multi-score MCA Approach","",IFERROR(U111/5*100*U$43,""))</f>
        <v/>
      </c>
      <c r="V48" s="165" t="str">
        <f>IF('MCA - Design'!$E$4="Multi-score MCA Approach","",IFERROR(V111/5*100*V$43,""))</f>
        <v/>
      </c>
      <c r="W48" s="166" t="str">
        <f>IF('MCA - Design'!$E$4="Multi-score MCA Approach","",IFERROR(W111/5*100*W$43,""))</f>
        <v/>
      </c>
    </row>
    <row r="49" spans="2:23" x14ac:dyDescent="0.3">
      <c r="B49" s="161">
        <f>'MCA - Apply'!B14</f>
        <v>6</v>
      </c>
      <c r="C49" s="162" t="str">
        <f>'MCA - Apply'!C14</f>
        <v>Intervention 6</v>
      </c>
      <c r="D49" s="163">
        <f t="shared" si="0"/>
        <v>5</v>
      </c>
      <c r="E49" s="170">
        <f t="shared" si="1"/>
        <v>61</v>
      </c>
      <c r="F49" s="164">
        <f>IF('MCA - Design'!$E$4="Multi-score MCA Approach","",IFERROR(F112/5*100*F$43,""))</f>
        <v>16</v>
      </c>
      <c r="G49" s="165">
        <f>IF('MCA - Design'!$E$4="Multi-score MCA Approach","",IFERROR(G112/5*100*G$43,""))</f>
        <v>6</v>
      </c>
      <c r="H49" s="166" t="str">
        <f>IF('MCA - Design'!$E$4="Multi-score MCA Approach","",IFERROR(H112/5*100*H$43,""))</f>
        <v/>
      </c>
      <c r="I49" s="164">
        <f>IF('MCA - Design'!$E$4="Multi-score MCA Approach","",IFERROR(I112/5*100*I$43,""))</f>
        <v>24</v>
      </c>
      <c r="J49" s="165" t="str">
        <f>IF('MCA - Design'!$E$4="Multi-score MCA Approach","",IFERROR(J112/5*100*J$43,""))</f>
        <v/>
      </c>
      <c r="K49" s="166" t="str">
        <f>IF('MCA - Design'!$E$4="Multi-score MCA Approach","",IFERROR(K112/5*100*K$43,""))</f>
        <v/>
      </c>
      <c r="L49" s="164">
        <f>IF('MCA - Design'!$E$4="Multi-score MCA Approach","",IFERROR(L112/5*100*L$43,""))</f>
        <v>9</v>
      </c>
      <c r="M49" s="165">
        <f>IF('MCA - Design'!$E$4="Multi-score MCA Approach","",IFERROR(M112/5*100*M$43,""))</f>
        <v>2</v>
      </c>
      <c r="N49" s="166" t="str">
        <f>IF('MCA - Design'!$E$4="Multi-score MCA Approach","",IFERROR(N112/5*100*N$43,""))</f>
        <v/>
      </c>
      <c r="O49" s="164">
        <f>IF('MCA - Design'!$E$4="Multi-score MCA Approach","",IFERROR(O112/5*100*O$43,""))</f>
        <v>4</v>
      </c>
      <c r="P49" s="165" t="str">
        <f>IF('MCA - Design'!$E$4="Multi-score MCA Approach","",IFERROR(P112/5*100*P$43,""))</f>
        <v/>
      </c>
      <c r="Q49" s="166" t="str">
        <f>IF('MCA - Design'!$E$4="Multi-score MCA Approach","",IFERROR(Q112/5*100*Q$43,""))</f>
        <v/>
      </c>
      <c r="R49" s="164" t="str">
        <f>IF('MCA - Design'!$E$4="Multi-score MCA Approach","",IFERROR(R112/5*100*R$43,""))</f>
        <v/>
      </c>
      <c r="S49" s="165" t="str">
        <f>IF('MCA - Design'!$E$4="Multi-score MCA Approach","",IFERROR(S112/5*100*S$43,""))</f>
        <v/>
      </c>
      <c r="T49" s="166" t="str">
        <f>IF('MCA - Design'!$E$4="Multi-score MCA Approach","",IFERROR(T112/5*100*T$43,""))</f>
        <v/>
      </c>
      <c r="U49" s="164" t="str">
        <f>IF('MCA - Design'!$E$4="Multi-score MCA Approach","",IFERROR(U112/5*100*U$43,""))</f>
        <v/>
      </c>
      <c r="V49" s="165" t="str">
        <f>IF('MCA - Design'!$E$4="Multi-score MCA Approach","",IFERROR(V112/5*100*V$43,""))</f>
        <v/>
      </c>
      <c r="W49" s="166" t="str">
        <f>IF('MCA - Design'!$E$4="Multi-score MCA Approach","",IFERROR(W112/5*100*W$43,""))</f>
        <v/>
      </c>
    </row>
    <row r="50" spans="2:23" x14ac:dyDescent="0.3">
      <c r="B50" s="161">
        <f>'MCA - Apply'!B15</f>
        <v>7</v>
      </c>
      <c r="C50" s="162" t="str">
        <f>'MCA - Apply'!C15</f>
        <v>Intervention 7</v>
      </c>
      <c r="D50" s="163">
        <f t="shared" si="0"/>
        <v>2</v>
      </c>
      <c r="E50" s="170">
        <f t="shared" si="1"/>
        <v>89</v>
      </c>
      <c r="F50" s="164">
        <f>IF('MCA - Design'!$E$4="Multi-score MCA Approach","",IFERROR(F113/5*100*F$43,""))</f>
        <v>16</v>
      </c>
      <c r="G50" s="165">
        <f>IF('MCA - Design'!$E$4="Multi-score MCA Approach","",IFERROR(G113/5*100*G$43,""))</f>
        <v>12</v>
      </c>
      <c r="H50" s="166" t="str">
        <f>IF('MCA - Design'!$E$4="Multi-score MCA Approach","",IFERROR(H113/5*100*H$43,""))</f>
        <v/>
      </c>
      <c r="I50" s="164">
        <f>IF('MCA - Design'!$E$4="Multi-score MCA Approach","",IFERROR(I113/5*100*I$43,""))</f>
        <v>30</v>
      </c>
      <c r="J50" s="165" t="str">
        <f>IF('MCA - Design'!$E$4="Multi-score MCA Approach","",IFERROR(J113/5*100*J$43,""))</f>
        <v/>
      </c>
      <c r="K50" s="166" t="str">
        <f>IF('MCA - Design'!$E$4="Multi-score MCA Approach","",IFERROR(K113/5*100*K$43,""))</f>
        <v/>
      </c>
      <c r="L50" s="164">
        <f>IF('MCA - Design'!$E$4="Multi-score MCA Approach","",IFERROR(L113/5*100*L$43,""))</f>
        <v>15</v>
      </c>
      <c r="M50" s="165">
        <f>IF('MCA - Design'!$E$4="Multi-score MCA Approach","",IFERROR(M113/5*100*M$43,""))</f>
        <v>8</v>
      </c>
      <c r="N50" s="166" t="str">
        <f>IF('MCA - Design'!$E$4="Multi-score MCA Approach","",IFERROR(N113/5*100*N$43,""))</f>
        <v/>
      </c>
      <c r="O50" s="164">
        <f>IF('MCA - Design'!$E$4="Multi-score MCA Approach","",IFERROR(O113/5*100*O$43,""))</f>
        <v>8</v>
      </c>
      <c r="P50" s="165" t="str">
        <f>IF('MCA - Design'!$E$4="Multi-score MCA Approach","",IFERROR(P113/5*100*P$43,""))</f>
        <v/>
      </c>
      <c r="Q50" s="166" t="str">
        <f>IF('MCA - Design'!$E$4="Multi-score MCA Approach","",IFERROR(Q113/5*100*Q$43,""))</f>
        <v/>
      </c>
      <c r="R50" s="164" t="str">
        <f>IF('MCA - Design'!$E$4="Multi-score MCA Approach","",IFERROR(R113/5*100*R$43,""))</f>
        <v/>
      </c>
      <c r="S50" s="165" t="str">
        <f>IF('MCA - Design'!$E$4="Multi-score MCA Approach","",IFERROR(S113/5*100*S$43,""))</f>
        <v/>
      </c>
      <c r="T50" s="166" t="str">
        <f>IF('MCA - Design'!$E$4="Multi-score MCA Approach","",IFERROR(T113/5*100*T$43,""))</f>
        <v/>
      </c>
      <c r="U50" s="164" t="str">
        <f>IF('MCA - Design'!$E$4="Multi-score MCA Approach","",IFERROR(U113/5*100*U$43,""))</f>
        <v/>
      </c>
      <c r="V50" s="165" t="str">
        <f>IF('MCA - Design'!$E$4="Multi-score MCA Approach","",IFERROR(V113/5*100*V$43,""))</f>
        <v/>
      </c>
      <c r="W50" s="166" t="str">
        <f>IF('MCA - Design'!$E$4="Multi-score MCA Approach","",IFERROR(W113/5*100*W$43,""))</f>
        <v/>
      </c>
    </row>
    <row r="51" spans="2:23" x14ac:dyDescent="0.3">
      <c r="B51" s="161">
        <f>'MCA - Apply'!B16</f>
        <v>8</v>
      </c>
      <c r="C51" s="162" t="str">
        <f>'MCA - Apply'!C16</f>
        <v>Intervention 8</v>
      </c>
      <c r="D51" s="163">
        <f t="shared" si="0"/>
        <v>1</v>
      </c>
      <c r="E51" s="170">
        <f t="shared" si="1"/>
        <v>93</v>
      </c>
      <c r="F51" s="164">
        <f>IF('MCA - Design'!$E$4="Multi-score MCA Approach","",IFERROR(F114/5*100*F$43,""))</f>
        <v>16</v>
      </c>
      <c r="G51" s="165">
        <f>IF('MCA - Design'!$E$4="Multi-score MCA Approach","",IFERROR(G114/5*100*G$43,""))</f>
        <v>15</v>
      </c>
      <c r="H51" s="166" t="str">
        <f>IF('MCA - Design'!$E$4="Multi-score MCA Approach","",IFERROR(H114/5*100*H$43,""))</f>
        <v/>
      </c>
      <c r="I51" s="164">
        <f>IF('MCA - Design'!$E$4="Multi-score MCA Approach","",IFERROR(I114/5*100*I$43,""))</f>
        <v>30</v>
      </c>
      <c r="J51" s="165" t="str">
        <f>IF('MCA - Design'!$E$4="Multi-score MCA Approach","",IFERROR(J114/5*100*J$43,""))</f>
        <v/>
      </c>
      <c r="K51" s="166" t="str">
        <f>IF('MCA - Design'!$E$4="Multi-score MCA Approach","",IFERROR(K114/5*100*K$43,""))</f>
        <v/>
      </c>
      <c r="L51" s="164">
        <f>IF('MCA - Design'!$E$4="Multi-score MCA Approach","",IFERROR(L114/5*100*L$43,""))</f>
        <v>12</v>
      </c>
      <c r="M51" s="165">
        <f>IF('MCA - Design'!$E$4="Multi-score MCA Approach","",IFERROR(M114/5*100*M$43,""))</f>
        <v>10</v>
      </c>
      <c r="N51" s="166" t="str">
        <f>IF('MCA - Design'!$E$4="Multi-score MCA Approach","",IFERROR(N114/5*100*N$43,""))</f>
        <v/>
      </c>
      <c r="O51" s="164">
        <f>IF('MCA - Design'!$E$4="Multi-score MCA Approach","",IFERROR(O114/5*100*O$43,""))</f>
        <v>10</v>
      </c>
      <c r="P51" s="165" t="str">
        <f>IF('MCA - Design'!$E$4="Multi-score MCA Approach","",IFERROR(P114/5*100*P$43,""))</f>
        <v/>
      </c>
      <c r="Q51" s="166" t="str">
        <f>IF('MCA - Design'!$E$4="Multi-score MCA Approach","",IFERROR(Q114/5*100*Q$43,""))</f>
        <v/>
      </c>
      <c r="R51" s="164" t="str">
        <f>IF('MCA - Design'!$E$4="Multi-score MCA Approach","",IFERROR(R114/5*100*R$43,""))</f>
        <v/>
      </c>
      <c r="S51" s="165" t="str">
        <f>IF('MCA - Design'!$E$4="Multi-score MCA Approach","",IFERROR(S114/5*100*S$43,""))</f>
        <v/>
      </c>
      <c r="T51" s="166" t="str">
        <f>IF('MCA - Design'!$E$4="Multi-score MCA Approach","",IFERROR(T114/5*100*T$43,""))</f>
        <v/>
      </c>
      <c r="U51" s="164" t="str">
        <f>IF('MCA - Design'!$E$4="Multi-score MCA Approach","",IFERROR(U114/5*100*U$43,""))</f>
        <v/>
      </c>
      <c r="V51" s="165" t="str">
        <f>IF('MCA - Design'!$E$4="Multi-score MCA Approach","",IFERROR(V114/5*100*V$43,""))</f>
        <v/>
      </c>
      <c r="W51" s="166" t="str">
        <f>IF('MCA - Design'!$E$4="Multi-score MCA Approach","",IFERROR(W114/5*100*W$43,""))</f>
        <v/>
      </c>
    </row>
    <row r="52" spans="2:23" x14ac:dyDescent="0.3">
      <c r="B52" s="161">
        <f>'MCA - Apply'!B17</f>
        <v>9</v>
      </c>
      <c r="C52" s="162" t="str">
        <f>'MCA - Apply'!C17</f>
        <v>[Insert shortlisted intervention name]</v>
      </c>
      <c r="D52" s="163" t="str">
        <f t="shared" si="0"/>
        <v/>
      </c>
      <c r="E52" s="170">
        <f t="shared" si="1"/>
        <v>0</v>
      </c>
      <c r="F52" s="164">
        <f>IF('MCA - Design'!$E$4="Multi-score MCA Approach","",IFERROR(F115/5*100*F$43,""))</f>
        <v>0</v>
      </c>
      <c r="G52" s="165">
        <f>IF('MCA - Design'!$E$4="Multi-score MCA Approach","",IFERROR(G115/5*100*G$43,""))</f>
        <v>0</v>
      </c>
      <c r="H52" s="166" t="str">
        <f>IF('MCA - Design'!$E$4="Multi-score MCA Approach","",IFERROR(H115/5*100*H$43,""))</f>
        <v/>
      </c>
      <c r="I52" s="164">
        <f>IF('MCA - Design'!$E$4="Multi-score MCA Approach","",IFERROR(I115/5*100*I$43,""))</f>
        <v>0</v>
      </c>
      <c r="J52" s="165" t="str">
        <f>IF('MCA - Design'!$E$4="Multi-score MCA Approach","",IFERROR(J115/5*100*J$43,""))</f>
        <v/>
      </c>
      <c r="K52" s="166" t="str">
        <f>IF('MCA - Design'!$E$4="Multi-score MCA Approach","",IFERROR(K115/5*100*K$43,""))</f>
        <v/>
      </c>
      <c r="L52" s="164">
        <f>IF('MCA - Design'!$E$4="Multi-score MCA Approach","",IFERROR(L115/5*100*L$43,""))</f>
        <v>0</v>
      </c>
      <c r="M52" s="165">
        <f>IF('MCA - Design'!$E$4="Multi-score MCA Approach","",IFERROR(M115/5*100*M$43,""))</f>
        <v>0</v>
      </c>
      <c r="N52" s="166" t="str">
        <f>IF('MCA - Design'!$E$4="Multi-score MCA Approach","",IFERROR(N115/5*100*N$43,""))</f>
        <v/>
      </c>
      <c r="O52" s="164">
        <f>IF('MCA - Design'!$E$4="Multi-score MCA Approach","",IFERROR(O115/5*100*O$43,""))</f>
        <v>0</v>
      </c>
      <c r="P52" s="165" t="str">
        <f>IF('MCA - Design'!$E$4="Multi-score MCA Approach","",IFERROR(P115/5*100*P$43,""))</f>
        <v/>
      </c>
      <c r="Q52" s="166" t="str">
        <f>IF('MCA - Design'!$E$4="Multi-score MCA Approach","",IFERROR(Q115/5*100*Q$43,""))</f>
        <v/>
      </c>
      <c r="R52" s="164" t="str">
        <f>IF('MCA - Design'!$E$4="Multi-score MCA Approach","",IFERROR(R115/5*100*R$43,""))</f>
        <v/>
      </c>
      <c r="S52" s="165" t="str">
        <f>IF('MCA - Design'!$E$4="Multi-score MCA Approach","",IFERROR(S115/5*100*S$43,""))</f>
        <v/>
      </c>
      <c r="T52" s="166" t="str">
        <f>IF('MCA - Design'!$E$4="Multi-score MCA Approach","",IFERROR(T115/5*100*T$43,""))</f>
        <v/>
      </c>
      <c r="U52" s="164" t="str">
        <f>IF('MCA - Design'!$E$4="Multi-score MCA Approach","",IFERROR(U115/5*100*U$43,""))</f>
        <v/>
      </c>
      <c r="V52" s="165" t="str">
        <f>IF('MCA - Design'!$E$4="Multi-score MCA Approach","",IFERROR(V115/5*100*V$43,""))</f>
        <v/>
      </c>
      <c r="W52" s="166" t="str">
        <f>IF('MCA - Design'!$E$4="Multi-score MCA Approach","",IFERROR(W115/5*100*W$43,""))</f>
        <v/>
      </c>
    </row>
    <row r="53" spans="2:23" x14ac:dyDescent="0.3">
      <c r="B53" s="167">
        <f>'MCA - Apply'!B18</f>
        <v>10</v>
      </c>
      <c r="C53" s="168" t="str">
        <f>'MCA - Apply'!C18</f>
        <v>[Insert shortlisted intervention name]</v>
      </c>
      <c r="D53" s="169" t="str">
        <f t="shared" si="0"/>
        <v/>
      </c>
      <c r="E53" s="172">
        <f t="shared" si="1"/>
        <v>0</v>
      </c>
      <c r="F53" s="173">
        <f>IF('MCA - Design'!$E$4="Multi-score MCA Approach","",IFERROR(F116/5*100*F$43,""))</f>
        <v>0</v>
      </c>
      <c r="G53" s="174">
        <f>IF('MCA - Design'!$E$4="Multi-score MCA Approach","",IFERROR(G116/5*100*G$43,""))</f>
        <v>0</v>
      </c>
      <c r="H53" s="175" t="str">
        <f>IF('MCA - Design'!$E$4="Multi-score MCA Approach","",IFERROR(H116/5*100*H$43,""))</f>
        <v/>
      </c>
      <c r="I53" s="173">
        <f>IF('MCA - Design'!$E$4="Multi-score MCA Approach","",IFERROR(I116/5*100*I$43,""))</f>
        <v>0</v>
      </c>
      <c r="J53" s="174" t="str">
        <f>IF('MCA - Design'!$E$4="Multi-score MCA Approach","",IFERROR(J116/5*100*J$43,""))</f>
        <v/>
      </c>
      <c r="K53" s="175" t="str">
        <f>IF('MCA - Design'!$E$4="Multi-score MCA Approach","",IFERROR(K116/5*100*K$43,""))</f>
        <v/>
      </c>
      <c r="L53" s="173">
        <f>IF('MCA - Design'!$E$4="Multi-score MCA Approach","",IFERROR(L116/5*100*L$43,""))</f>
        <v>0</v>
      </c>
      <c r="M53" s="174">
        <f>IF('MCA - Design'!$E$4="Multi-score MCA Approach","",IFERROR(M116/5*100*M$43,""))</f>
        <v>0</v>
      </c>
      <c r="N53" s="175" t="str">
        <f>IF('MCA - Design'!$E$4="Multi-score MCA Approach","",IFERROR(N116/5*100*N$43,""))</f>
        <v/>
      </c>
      <c r="O53" s="173">
        <f>IF('MCA - Design'!$E$4="Multi-score MCA Approach","",IFERROR(O116/5*100*O$43,""))</f>
        <v>0</v>
      </c>
      <c r="P53" s="174" t="str">
        <f>IF('MCA - Design'!$E$4="Multi-score MCA Approach","",IFERROR(P116/5*100*P$43,""))</f>
        <v/>
      </c>
      <c r="Q53" s="175" t="str">
        <f>IF('MCA - Design'!$E$4="Multi-score MCA Approach","",IFERROR(Q116/5*100*Q$43,""))</f>
        <v/>
      </c>
      <c r="R53" s="173" t="str">
        <f>IF('MCA - Design'!$E$4="Multi-score MCA Approach","",IFERROR(R116/5*100*R$43,""))</f>
        <v/>
      </c>
      <c r="S53" s="174" t="str">
        <f>IF('MCA - Design'!$E$4="Multi-score MCA Approach","",IFERROR(S116/5*100*S$43,""))</f>
        <v/>
      </c>
      <c r="T53" s="175" t="str">
        <f>IF('MCA - Design'!$E$4="Multi-score MCA Approach","",IFERROR(T116/5*100*T$43,""))</f>
        <v/>
      </c>
      <c r="U53" s="173" t="str">
        <f>IF('MCA - Design'!$E$4="Multi-score MCA Approach","",IFERROR(U116/5*100*U$43,""))</f>
        <v/>
      </c>
      <c r="V53" s="174" t="str">
        <f>IF('MCA - Design'!$E$4="Multi-score MCA Approach","",IFERROR(V116/5*100*V$43,""))</f>
        <v/>
      </c>
      <c r="W53" s="175" t="str">
        <f>IF('MCA - Design'!$E$4="Multi-score MCA Approach","",IFERROR(W116/5*100*W$43,""))</f>
        <v/>
      </c>
    </row>
    <row r="54" spans="2:23" hidden="1" outlineLevel="1" x14ac:dyDescent="0.3">
      <c r="B54" s="176">
        <f>'MCA - Apply'!B19</f>
        <v>11</v>
      </c>
      <c r="C54" s="177" t="str">
        <f>'MCA - Apply'!C19</f>
        <v>[Insert shortlisted intervention name]</v>
      </c>
      <c r="D54" s="178" t="str">
        <f t="shared" si="0"/>
        <v/>
      </c>
      <c r="E54" s="179">
        <f t="shared" si="1"/>
        <v>0</v>
      </c>
      <c r="F54" s="180">
        <f t="shared" ref="F54:W54" si="2">F117/(COUNT($F$43:$W$43)*5)*100</f>
        <v>0</v>
      </c>
      <c r="G54" s="181">
        <f t="shared" si="2"/>
        <v>0</v>
      </c>
      <c r="H54" s="182">
        <f t="shared" si="2"/>
        <v>0</v>
      </c>
      <c r="I54" s="180">
        <f t="shared" si="2"/>
        <v>0</v>
      </c>
      <c r="J54" s="181">
        <f t="shared" si="2"/>
        <v>0</v>
      </c>
      <c r="K54" s="182">
        <f t="shared" si="2"/>
        <v>0</v>
      </c>
      <c r="L54" s="180">
        <f t="shared" si="2"/>
        <v>0</v>
      </c>
      <c r="M54" s="181">
        <f t="shared" si="2"/>
        <v>0</v>
      </c>
      <c r="N54" s="182">
        <f t="shared" si="2"/>
        <v>0</v>
      </c>
      <c r="O54" s="180">
        <f t="shared" si="2"/>
        <v>0</v>
      </c>
      <c r="P54" s="181">
        <f t="shared" si="2"/>
        <v>0</v>
      </c>
      <c r="Q54" s="182">
        <f t="shared" si="2"/>
        <v>0</v>
      </c>
      <c r="R54" s="180">
        <f t="shared" si="2"/>
        <v>0</v>
      </c>
      <c r="S54" s="181">
        <f t="shared" si="2"/>
        <v>0</v>
      </c>
      <c r="T54" s="182">
        <f t="shared" si="2"/>
        <v>0</v>
      </c>
      <c r="U54" s="180">
        <f t="shared" si="2"/>
        <v>0</v>
      </c>
      <c r="V54" s="181">
        <f t="shared" si="2"/>
        <v>0</v>
      </c>
      <c r="W54" s="182">
        <f t="shared" si="2"/>
        <v>0</v>
      </c>
    </row>
    <row r="55" spans="2:23" hidden="1" outlineLevel="1" x14ac:dyDescent="0.3">
      <c r="B55" s="161">
        <f>'MCA - Apply'!B20</f>
        <v>12</v>
      </c>
      <c r="C55" s="162" t="str">
        <f>'MCA - Apply'!C20</f>
        <v>[Insert shortlisted intervention name]</v>
      </c>
      <c r="D55" s="163" t="str">
        <f t="shared" si="0"/>
        <v/>
      </c>
      <c r="E55" s="170">
        <f t="shared" si="1"/>
        <v>0</v>
      </c>
      <c r="F55" s="164">
        <f t="shared" ref="F55:W55" si="3">F118/(COUNT($F$43:$W$43)*5)*100</f>
        <v>0</v>
      </c>
      <c r="G55" s="165">
        <f t="shared" si="3"/>
        <v>0</v>
      </c>
      <c r="H55" s="166">
        <f t="shared" si="3"/>
        <v>0</v>
      </c>
      <c r="I55" s="164">
        <f t="shared" si="3"/>
        <v>0</v>
      </c>
      <c r="J55" s="165">
        <f t="shared" si="3"/>
        <v>0</v>
      </c>
      <c r="K55" s="166">
        <f t="shared" si="3"/>
        <v>0</v>
      </c>
      <c r="L55" s="164">
        <f t="shared" si="3"/>
        <v>0</v>
      </c>
      <c r="M55" s="165">
        <f t="shared" si="3"/>
        <v>0</v>
      </c>
      <c r="N55" s="166">
        <f t="shared" si="3"/>
        <v>0</v>
      </c>
      <c r="O55" s="164">
        <f t="shared" si="3"/>
        <v>0</v>
      </c>
      <c r="P55" s="165">
        <f t="shared" si="3"/>
        <v>0</v>
      </c>
      <c r="Q55" s="166">
        <f t="shared" si="3"/>
        <v>0</v>
      </c>
      <c r="R55" s="164">
        <f t="shared" si="3"/>
        <v>0</v>
      </c>
      <c r="S55" s="165">
        <f t="shared" si="3"/>
        <v>0</v>
      </c>
      <c r="T55" s="166">
        <f t="shared" si="3"/>
        <v>0</v>
      </c>
      <c r="U55" s="164">
        <f t="shared" si="3"/>
        <v>0</v>
      </c>
      <c r="V55" s="165">
        <f t="shared" si="3"/>
        <v>0</v>
      </c>
      <c r="W55" s="166">
        <f t="shared" si="3"/>
        <v>0</v>
      </c>
    </row>
    <row r="56" spans="2:23" hidden="1" outlineLevel="1" x14ac:dyDescent="0.3">
      <c r="B56" s="161">
        <f>'MCA - Apply'!B21</f>
        <v>13</v>
      </c>
      <c r="C56" s="162" t="str">
        <f>'MCA - Apply'!C21</f>
        <v>[Insert shortlisted intervention name]</v>
      </c>
      <c r="D56" s="163" t="str">
        <f t="shared" si="0"/>
        <v/>
      </c>
      <c r="E56" s="170">
        <f t="shared" si="1"/>
        <v>0</v>
      </c>
      <c r="F56" s="164">
        <f t="shared" ref="F56:W56" si="4">F119/(COUNT($F$43:$W$43)*5)*100</f>
        <v>0</v>
      </c>
      <c r="G56" s="165">
        <f t="shared" si="4"/>
        <v>0</v>
      </c>
      <c r="H56" s="166">
        <f t="shared" si="4"/>
        <v>0</v>
      </c>
      <c r="I56" s="164">
        <f t="shared" si="4"/>
        <v>0</v>
      </c>
      <c r="J56" s="165">
        <f t="shared" si="4"/>
        <v>0</v>
      </c>
      <c r="K56" s="166">
        <f t="shared" si="4"/>
        <v>0</v>
      </c>
      <c r="L56" s="164">
        <f t="shared" si="4"/>
        <v>0</v>
      </c>
      <c r="M56" s="165">
        <f t="shared" si="4"/>
        <v>0</v>
      </c>
      <c r="N56" s="166">
        <f t="shared" si="4"/>
        <v>0</v>
      </c>
      <c r="O56" s="164">
        <f t="shared" si="4"/>
        <v>0</v>
      </c>
      <c r="P56" s="165">
        <f t="shared" si="4"/>
        <v>0</v>
      </c>
      <c r="Q56" s="166">
        <f t="shared" si="4"/>
        <v>0</v>
      </c>
      <c r="R56" s="164">
        <f t="shared" si="4"/>
        <v>0</v>
      </c>
      <c r="S56" s="165">
        <f t="shared" si="4"/>
        <v>0</v>
      </c>
      <c r="T56" s="166">
        <f t="shared" si="4"/>
        <v>0</v>
      </c>
      <c r="U56" s="164">
        <f t="shared" si="4"/>
        <v>0</v>
      </c>
      <c r="V56" s="165">
        <f t="shared" si="4"/>
        <v>0</v>
      </c>
      <c r="W56" s="166">
        <f t="shared" si="4"/>
        <v>0</v>
      </c>
    </row>
    <row r="57" spans="2:23" hidden="1" outlineLevel="1" x14ac:dyDescent="0.3">
      <c r="B57" s="161">
        <f>'MCA - Apply'!B22</f>
        <v>14</v>
      </c>
      <c r="C57" s="162" t="str">
        <f>'MCA - Apply'!C22</f>
        <v>[Insert shortlisted intervention name]</v>
      </c>
      <c r="D57" s="163" t="str">
        <f t="shared" si="0"/>
        <v/>
      </c>
      <c r="E57" s="170">
        <f t="shared" si="1"/>
        <v>0</v>
      </c>
      <c r="F57" s="164">
        <f t="shared" ref="F57:W57" si="5">F120/(COUNT($F$43:$W$43)*5)*100</f>
        <v>0</v>
      </c>
      <c r="G57" s="165">
        <f t="shared" si="5"/>
        <v>0</v>
      </c>
      <c r="H57" s="166">
        <f t="shared" si="5"/>
        <v>0</v>
      </c>
      <c r="I57" s="164">
        <f t="shared" si="5"/>
        <v>0</v>
      </c>
      <c r="J57" s="165">
        <f t="shared" si="5"/>
        <v>0</v>
      </c>
      <c r="K57" s="166">
        <f t="shared" si="5"/>
        <v>0</v>
      </c>
      <c r="L57" s="164">
        <f t="shared" si="5"/>
        <v>0</v>
      </c>
      <c r="M57" s="165">
        <f t="shared" si="5"/>
        <v>0</v>
      </c>
      <c r="N57" s="166">
        <f t="shared" si="5"/>
        <v>0</v>
      </c>
      <c r="O57" s="164">
        <f t="shared" si="5"/>
        <v>0</v>
      </c>
      <c r="P57" s="165">
        <f t="shared" si="5"/>
        <v>0</v>
      </c>
      <c r="Q57" s="166">
        <f t="shared" si="5"/>
        <v>0</v>
      </c>
      <c r="R57" s="164">
        <f t="shared" si="5"/>
        <v>0</v>
      </c>
      <c r="S57" s="165">
        <f t="shared" si="5"/>
        <v>0</v>
      </c>
      <c r="T57" s="166">
        <f t="shared" si="5"/>
        <v>0</v>
      </c>
      <c r="U57" s="164">
        <f t="shared" si="5"/>
        <v>0</v>
      </c>
      <c r="V57" s="165">
        <f t="shared" si="5"/>
        <v>0</v>
      </c>
      <c r="W57" s="166">
        <f t="shared" si="5"/>
        <v>0</v>
      </c>
    </row>
    <row r="58" spans="2:23" hidden="1" outlineLevel="1" x14ac:dyDescent="0.3">
      <c r="B58" s="161">
        <f>'MCA - Apply'!B23</f>
        <v>15</v>
      </c>
      <c r="C58" s="162" t="str">
        <f>'MCA - Apply'!C23</f>
        <v>[Insert shortlisted intervention name]</v>
      </c>
      <c r="D58" s="163" t="str">
        <f t="shared" si="0"/>
        <v/>
      </c>
      <c r="E58" s="170">
        <f t="shared" si="1"/>
        <v>0</v>
      </c>
      <c r="F58" s="164">
        <f t="shared" ref="F58:W58" si="6">F121/(COUNT($F$43:$W$43)*5)*100</f>
        <v>0</v>
      </c>
      <c r="G58" s="165">
        <f t="shared" si="6"/>
        <v>0</v>
      </c>
      <c r="H58" s="166">
        <f t="shared" si="6"/>
        <v>0</v>
      </c>
      <c r="I58" s="164">
        <f t="shared" si="6"/>
        <v>0</v>
      </c>
      <c r="J58" s="165">
        <f t="shared" si="6"/>
        <v>0</v>
      </c>
      <c r="K58" s="166">
        <f t="shared" si="6"/>
        <v>0</v>
      </c>
      <c r="L58" s="164">
        <f t="shared" si="6"/>
        <v>0</v>
      </c>
      <c r="M58" s="165">
        <f t="shared" si="6"/>
        <v>0</v>
      </c>
      <c r="N58" s="166">
        <f t="shared" si="6"/>
        <v>0</v>
      </c>
      <c r="O58" s="164">
        <f t="shared" si="6"/>
        <v>0</v>
      </c>
      <c r="P58" s="165">
        <f t="shared" si="6"/>
        <v>0</v>
      </c>
      <c r="Q58" s="166">
        <f t="shared" si="6"/>
        <v>0</v>
      </c>
      <c r="R58" s="164">
        <f t="shared" si="6"/>
        <v>0</v>
      </c>
      <c r="S58" s="165">
        <f t="shared" si="6"/>
        <v>0</v>
      </c>
      <c r="T58" s="166">
        <f t="shared" si="6"/>
        <v>0</v>
      </c>
      <c r="U58" s="164">
        <f t="shared" si="6"/>
        <v>0</v>
      </c>
      <c r="V58" s="165">
        <f t="shared" si="6"/>
        <v>0</v>
      </c>
      <c r="W58" s="166">
        <f t="shared" si="6"/>
        <v>0</v>
      </c>
    </row>
    <row r="59" spans="2:23" hidden="1" outlineLevel="1" x14ac:dyDescent="0.3">
      <c r="B59" s="161">
        <f>'MCA - Apply'!B24</f>
        <v>16</v>
      </c>
      <c r="C59" s="162" t="str">
        <f>'MCA - Apply'!C24</f>
        <v>[Insert shortlisted intervention name]</v>
      </c>
      <c r="D59" s="163" t="str">
        <f t="shared" si="0"/>
        <v/>
      </c>
      <c r="E59" s="170">
        <f t="shared" si="1"/>
        <v>0</v>
      </c>
      <c r="F59" s="164">
        <f t="shared" ref="F59:W59" si="7">F122/(COUNT($F$43:$W$43)*5)*100</f>
        <v>0</v>
      </c>
      <c r="G59" s="165">
        <f t="shared" si="7"/>
        <v>0</v>
      </c>
      <c r="H59" s="166">
        <f t="shared" si="7"/>
        <v>0</v>
      </c>
      <c r="I59" s="164">
        <f t="shared" si="7"/>
        <v>0</v>
      </c>
      <c r="J59" s="165">
        <f t="shared" si="7"/>
        <v>0</v>
      </c>
      <c r="K59" s="166">
        <f t="shared" si="7"/>
        <v>0</v>
      </c>
      <c r="L59" s="164">
        <f t="shared" si="7"/>
        <v>0</v>
      </c>
      <c r="M59" s="165">
        <f t="shared" si="7"/>
        <v>0</v>
      </c>
      <c r="N59" s="166">
        <f t="shared" si="7"/>
        <v>0</v>
      </c>
      <c r="O59" s="164">
        <f t="shared" si="7"/>
        <v>0</v>
      </c>
      <c r="P59" s="165">
        <f t="shared" si="7"/>
        <v>0</v>
      </c>
      <c r="Q59" s="166">
        <f t="shared" si="7"/>
        <v>0</v>
      </c>
      <c r="R59" s="164">
        <f t="shared" si="7"/>
        <v>0</v>
      </c>
      <c r="S59" s="165">
        <f t="shared" si="7"/>
        <v>0</v>
      </c>
      <c r="T59" s="166">
        <f t="shared" si="7"/>
        <v>0</v>
      </c>
      <c r="U59" s="164">
        <f t="shared" si="7"/>
        <v>0</v>
      </c>
      <c r="V59" s="165">
        <f t="shared" si="7"/>
        <v>0</v>
      </c>
      <c r="W59" s="166">
        <f t="shared" si="7"/>
        <v>0</v>
      </c>
    </row>
    <row r="60" spans="2:23" hidden="1" outlineLevel="1" x14ac:dyDescent="0.3">
      <c r="B60" s="161">
        <f>'MCA - Apply'!B25</f>
        <v>17</v>
      </c>
      <c r="C60" s="162" t="str">
        <f>'MCA - Apply'!C25</f>
        <v>[Insert shortlisted intervention name]</v>
      </c>
      <c r="D60" s="163" t="str">
        <f t="shared" si="0"/>
        <v/>
      </c>
      <c r="E60" s="170">
        <f t="shared" si="1"/>
        <v>0</v>
      </c>
      <c r="F60" s="164">
        <f t="shared" ref="F60:W60" si="8">F123/(COUNT($F$43:$W$43)*5)*100</f>
        <v>0</v>
      </c>
      <c r="G60" s="165">
        <f t="shared" si="8"/>
        <v>0</v>
      </c>
      <c r="H60" s="166">
        <f t="shared" si="8"/>
        <v>0</v>
      </c>
      <c r="I60" s="164">
        <f t="shared" si="8"/>
        <v>0</v>
      </c>
      <c r="J60" s="165">
        <f t="shared" si="8"/>
        <v>0</v>
      </c>
      <c r="K60" s="166">
        <f t="shared" si="8"/>
        <v>0</v>
      </c>
      <c r="L60" s="164">
        <f t="shared" si="8"/>
        <v>0</v>
      </c>
      <c r="M60" s="165">
        <f t="shared" si="8"/>
        <v>0</v>
      </c>
      <c r="N60" s="166">
        <f t="shared" si="8"/>
        <v>0</v>
      </c>
      <c r="O60" s="164">
        <f t="shared" si="8"/>
        <v>0</v>
      </c>
      <c r="P60" s="165">
        <f t="shared" si="8"/>
        <v>0</v>
      </c>
      <c r="Q60" s="166">
        <f t="shared" si="8"/>
        <v>0</v>
      </c>
      <c r="R60" s="164">
        <f t="shared" si="8"/>
        <v>0</v>
      </c>
      <c r="S60" s="165">
        <f t="shared" si="8"/>
        <v>0</v>
      </c>
      <c r="T60" s="166">
        <f t="shared" si="8"/>
        <v>0</v>
      </c>
      <c r="U60" s="164">
        <f t="shared" si="8"/>
        <v>0</v>
      </c>
      <c r="V60" s="165">
        <f t="shared" si="8"/>
        <v>0</v>
      </c>
      <c r="W60" s="166">
        <f t="shared" si="8"/>
        <v>0</v>
      </c>
    </row>
    <row r="61" spans="2:23" hidden="1" outlineLevel="1" x14ac:dyDescent="0.3">
      <c r="B61" s="161">
        <f>'MCA - Apply'!B26</f>
        <v>18</v>
      </c>
      <c r="C61" s="162" t="str">
        <f>'MCA - Apply'!C26</f>
        <v>[Insert shortlisted intervention name]</v>
      </c>
      <c r="D61" s="163" t="str">
        <f t="shared" si="0"/>
        <v/>
      </c>
      <c r="E61" s="170">
        <f t="shared" si="1"/>
        <v>0</v>
      </c>
      <c r="F61" s="164">
        <f t="shared" ref="F61:W61" si="9">F124/(COUNT($F$43:$W$43)*5)*100</f>
        <v>0</v>
      </c>
      <c r="G61" s="165">
        <f t="shared" si="9"/>
        <v>0</v>
      </c>
      <c r="H61" s="166">
        <f t="shared" si="9"/>
        <v>0</v>
      </c>
      <c r="I61" s="164">
        <f t="shared" si="9"/>
        <v>0</v>
      </c>
      <c r="J61" s="165">
        <f t="shared" si="9"/>
        <v>0</v>
      </c>
      <c r="K61" s="166">
        <f t="shared" si="9"/>
        <v>0</v>
      </c>
      <c r="L61" s="164">
        <f t="shared" si="9"/>
        <v>0</v>
      </c>
      <c r="M61" s="165">
        <f t="shared" si="9"/>
        <v>0</v>
      </c>
      <c r="N61" s="166">
        <f t="shared" si="9"/>
        <v>0</v>
      </c>
      <c r="O61" s="164">
        <f t="shared" si="9"/>
        <v>0</v>
      </c>
      <c r="P61" s="165">
        <f t="shared" si="9"/>
        <v>0</v>
      </c>
      <c r="Q61" s="166">
        <f t="shared" si="9"/>
        <v>0</v>
      </c>
      <c r="R61" s="164">
        <f t="shared" si="9"/>
        <v>0</v>
      </c>
      <c r="S61" s="165">
        <f t="shared" si="9"/>
        <v>0</v>
      </c>
      <c r="T61" s="166">
        <f t="shared" si="9"/>
        <v>0</v>
      </c>
      <c r="U61" s="164">
        <f t="shared" si="9"/>
        <v>0</v>
      </c>
      <c r="V61" s="165">
        <f t="shared" si="9"/>
        <v>0</v>
      </c>
      <c r="W61" s="166">
        <f t="shared" si="9"/>
        <v>0</v>
      </c>
    </row>
    <row r="62" spans="2:23" hidden="1" outlineLevel="1" x14ac:dyDescent="0.3">
      <c r="B62" s="161">
        <f>'MCA - Apply'!B27</f>
        <v>19</v>
      </c>
      <c r="C62" s="162" t="str">
        <f>'MCA - Apply'!C27</f>
        <v>[Insert shortlisted intervention name]</v>
      </c>
      <c r="D62" s="163" t="str">
        <f t="shared" si="0"/>
        <v/>
      </c>
      <c r="E62" s="170">
        <f t="shared" si="1"/>
        <v>0</v>
      </c>
      <c r="F62" s="164">
        <f t="shared" ref="F62:W62" si="10">F125/(COUNT($F$43:$W$43)*5)*100</f>
        <v>0</v>
      </c>
      <c r="G62" s="165">
        <f t="shared" si="10"/>
        <v>0</v>
      </c>
      <c r="H62" s="166">
        <f t="shared" si="10"/>
        <v>0</v>
      </c>
      <c r="I62" s="164">
        <f t="shared" si="10"/>
        <v>0</v>
      </c>
      <c r="J62" s="165">
        <f t="shared" si="10"/>
        <v>0</v>
      </c>
      <c r="K62" s="166">
        <f t="shared" si="10"/>
        <v>0</v>
      </c>
      <c r="L62" s="164">
        <f t="shared" si="10"/>
        <v>0</v>
      </c>
      <c r="M62" s="165">
        <f t="shared" si="10"/>
        <v>0</v>
      </c>
      <c r="N62" s="166">
        <f t="shared" si="10"/>
        <v>0</v>
      </c>
      <c r="O62" s="164">
        <f t="shared" si="10"/>
        <v>0</v>
      </c>
      <c r="P62" s="165">
        <f t="shared" si="10"/>
        <v>0</v>
      </c>
      <c r="Q62" s="166">
        <f t="shared" si="10"/>
        <v>0</v>
      </c>
      <c r="R62" s="164">
        <f t="shared" si="10"/>
        <v>0</v>
      </c>
      <c r="S62" s="165">
        <f t="shared" si="10"/>
        <v>0</v>
      </c>
      <c r="T62" s="166">
        <f t="shared" si="10"/>
        <v>0</v>
      </c>
      <c r="U62" s="164">
        <f t="shared" si="10"/>
        <v>0</v>
      </c>
      <c r="V62" s="165">
        <f t="shared" si="10"/>
        <v>0</v>
      </c>
      <c r="W62" s="166">
        <f t="shared" si="10"/>
        <v>0</v>
      </c>
    </row>
    <row r="63" spans="2:23" hidden="1" outlineLevel="1" x14ac:dyDescent="0.3">
      <c r="B63" s="161">
        <f>'MCA - Apply'!B28</f>
        <v>20</v>
      </c>
      <c r="C63" s="162" t="str">
        <f>'MCA - Apply'!C28</f>
        <v>[Insert shortlisted intervention name]</v>
      </c>
      <c r="D63" s="163" t="str">
        <f t="shared" si="0"/>
        <v/>
      </c>
      <c r="E63" s="170">
        <f t="shared" si="1"/>
        <v>0</v>
      </c>
      <c r="F63" s="164">
        <f t="shared" ref="F63:W63" si="11">F126/(COUNT($F$43:$W$43)*5)*100</f>
        <v>0</v>
      </c>
      <c r="G63" s="165">
        <f t="shared" si="11"/>
        <v>0</v>
      </c>
      <c r="H63" s="166">
        <f t="shared" si="11"/>
        <v>0</v>
      </c>
      <c r="I63" s="164">
        <f t="shared" si="11"/>
        <v>0</v>
      </c>
      <c r="J63" s="165">
        <f t="shared" si="11"/>
        <v>0</v>
      </c>
      <c r="K63" s="166">
        <f t="shared" si="11"/>
        <v>0</v>
      </c>
      <c r="L63" s="164">
        <f t="shared" si="11"/>
        <v>0</v>
      </c>
      <c r="M63" s="165">
        <f t="shared" si="11"/>
        <v>0</v>
      </c>
      <c r="N63" s="166">
        <f t="shared" si="11"/>
        <v>0</v>
      </c>
      <c r="O63" s="164">
        <f t="shared" si="11"/>
        <v>0</v>
      </c>
      <c r="P63" s="165">
        <f t="shared" si="11"/>
        <v>0</v>
      </c>
      <c r="Q63" s="166">
        <f t="shared" si="11"/>
        <v>0</v>
      </c>
      <c r="R63" s="164">
        <f t="shared" si="11"/>
        <v>0</v>
      </c>
      <c r="S63" s="165">
        <f t="shared" si="11"/>
        <v>0</v>
      </c>
      <c r="T63" s="166">
        <f t="shared" si="11"/>
        <v>0</v>
      </c>
      <c r="U63" s="164">
        <f t="shared" si="11"/>
        <v>0</v>
      </c>
      <c r="V63" s="165">
        <f t="shared" si="11"/>
        <v>0</v>
      </c>
      <c r="W63" s="166">
        <f t="shared" si="11"/>
        <v>0</v>
      </c>
    </row>
    <row r="64" spans="2:23" hidden="1" outlineLevel="1" x14ac:dyDescent="0.3">
      <c r="B64" s="161">
        <f>'MCA - Apply'!B29</f>
        <v>21</v>
      </c>
      <c r="C64" s="162" t="str">
        <f>'MCA - Apply'!C29</f>
        <v>[Insert shortlisted intervention name]</v>
      </c>
      <c r="D64" s="163" t="str">
        <f t="shared" si="0"/>
        <v/>
      </c>
      <c r="E64" s="170">
        <f t="shared" si="1"/>
        <v>0</v>
      </c>
      <c r="F64" s="164">
        <f t="shared" ref="F64:W64" si="12">F127/(COUNT($F$43:$W$43)*5)*100</f>
        <v>0</v>
      </c>
      <c r="G64" s="165">
        <f t="shared" si="12"/>
        <v>0</v>
      </c>
      <c r="H64" s="166">
        <f t="shared" si="12"/>
        <v>0</v>
      </c>
      <c r="I64" s="164">
        <f t="shared" si="12"/>
        <v>0</v>
      </c>
      <c r="J64" s="165">
        <f t="shared" si="12"/>
        <v>0</v>
      </c>
      <c r="K64" s="166">
        <f t="shared" si="12"/>
        <v>0</v>
      </c>
      <c r="L64" s="164">
        <f t="shared" si="12"/>
        <v>0</v>
      </c>
      <c r="M64" s="165">
        <f t="shared" si="12"/>
        <v>0</v>
      </c>
      <c r="N64" s="166">
        <f t="shared" si="12"/>
        <v>0</v>
      </c>
      <c r="O64" s="164">
        <f t="shared" si="12"/>
        <v>0</v>
      </c>
      <c r="P64" s="165">
        <f t="shared" si="12"/>
        <v>0</v>
      </c>
      <c r="Q64" s="166">
        <f t="shared" si="12"/>
        <v>0</v>
      </c>
      <c r="R64" s="164">
        <f t="shared" si="12"/>
        <v>0</v>
      </c>
      <c r="S64" s="165">
        <f t="shared" si="12"/>
        <v>0</v>
      </c>
      <c r="T64" s="166">
        <f t="shared" si="12"/>
        <v>0</v>
      </c>
      <c r="U64" s="164">
        <f t="shared" si="12"/>
        <v>0</v>
      </c>
      <c r="V64" s="165">
        <f t="shared" si="12"/>
        <v>0</v>
      </c>
      <c r="W64" s="166">
        <f t="shared" si="12"/>
        <v>0</v>
      </c>
    </row>
    <row r="65" spans="2:23" hidden="1" outlineLevel="1" x14ac:dyDescent="0.3">
      <c r="B65" s="161">
        <f>'MCA - Apply'!B30</f>
        <v>22</v>
      </c>
      <c r="C65" s="162" t="str">
        <f>'MCA - Apply'!C30</f>
        <v>[Insert shortlisted intervention name]</v>
      </c>
      <c r="D65" s="163" t="str">
        <f t="shared" si="0"/>
        <v/>
      </c>
      <c r="E65" s="170">
        <f t="shared" si="1"/>
        <v>0</v>
      </c>
      <c r="F65" s="164">
        <f t="shared" ref="F65:W65" si="13">F128/(COUNT($F$43:$W$43)*5)*100</f>
        <v>0</v>
      </c>
      <c r="G65" s="165">
        <f t="shared" si="13"/>
        <v>0</v>
      </c>
      <c r="H65" s="166">
        <f t="shared" si="13"/>
        <v>0</v>
      </c>
      <c r="I65" s="164">
        <f t="shared" si="13"/>
        <v>0</v>
      </c>
      <c r="J65" s="165">
        <f t="shared" si="13"/>
        <v>0</v>
      </c>
      <c r="K65" s="166">
        <f t="shared" si="13"/>
        <v>0</v>
      </c>
      <c r="L65" s="164">
        <f t="shared" si="13"/>
        <v>0</v>
      </c>
      <c r="M65" s="165">
        <f t="shared" si="13"/>
        <v>0</v>
      </c>
      <c r="N65" s="166">
        <f t="shared" si="13"/>
        <v>0</v>
      </c>
      <c r="O65" s="164">
        <f t="shared" si="13"/>
        <v>0</v>
      </c>
      <c r="P65" s="165">
        <f t="shared" si="13"/>
        <v>0</v>
      </c>
      <c r="Q65" s="166">
        <f t="shared" si="13"/>
        <v>0</v>
      </c>
      <c r="R65" s="164">
        <f t="shared" si="13"/>
        <v>0</v>
      </c>
      <c r="S65" s="165">
        <f t="shared" si="13"/>
        <v>0</v>
      </c>
      <c r="T65" s="166">
        <f t="shared" si="13"/>
        <v>0</v>
      </c>
      <c r="U65" s="164">
        <f t="shared" si="13"/>
        <v>0</v>
      </c>
      <c r="V65" s="165">
        <f t="shared" si="13"/>
        <v>0</v>
      </c>
      <c r="W65" s="166">
        <f t="shared" si="13"/>
        <v>0</v>
      </c>
    </row>
    <row r="66" spans="2:23" hidden="1" outlineLevel="1" x14ac:dyDescent="0.3">
      <c r="B66" s="161">
        <f>'MCA - Apply'!B31</f>
        <v>23</v>
      </c>
      <c r="C66" s="162" t="str">
        <f>'MCA - Apply'!C31</f>
        <v>[Insert shortlisted intervention name]</v>
      </c>
      <c r="D66" s="163" t="str">
        <f t="shared" si="0"/>
        <v/>
      </c>
      <c r="E66" s="170">
        <f t="shared" si="1"/>
        <v>0</v>
      </c>
      <c r="F66" s="164">
        <f t="shared" ref="F66:W66" si="14">F129/(COUNT($F$43:$W$43)*5)*100</f>
        <v>0</v>
      </c>
      <c r="G66" s="165">
        <f t="shared" si="14"/>
        <v>0</v>
      </c>
      <c r="H66" s="166">
        <f t="shared" si="14"/>
        <v>0</v>
      </c>
      <c r="I66" s="164">
        <f t="shared" si="14"/>
        <v>0</v>
      </c>
      <c r="J66" s="165">
        <f t="shared" si="14"/>
        <v>0</v>
      </c>
      <c r="K66" s="166">
        <f t="shared" si="14"/>
        <v>0</v>
      </c>
      <c r="L66" s="164">
        <f t="shared" si="14"/>
        <v>0</v>
      </c>
      <c r="M66" s="165">
        <f t="shared" si="14"/>
        <v>0</v>
      </c>
      <c r="N66" s="166">
        <f t="shared" si="14"/>
        <v>0</v>
      </c>
      <c r="O66" s="164">
        <f t="shared" si="14"/>
        <v>0</v>
      </c>
      <c r="P66" s="165">
        <f t="shared" si="14"/>
        <v>0</v>
      </c>
      <c r="Q66" s="166">
        <f t="shared" si="14"/>
        <v>0</v>
      </c>
      <c r="R66" s="164">
        <f t="shared" si="14"/>
        <v>0</v>
      </c>
      <c r="S66" s="165">
        <f t="shared" si="14"/>
        <v>0</v>
      </c>
      <c r="T66" s="166">
        <f t="shared" si="14"/>
        <v>0</v>
      </c>
      <c r="U66" s="164">
        <f t="shared" si="14"/>
        <v>0</v>
      </c>
      <c r="V66" s="165">
        <f t="shared" si="14"/>
        <v>0</v>
      </c>
      <c r="W66" s="166">
        <f t="shared" si="14"/>
        <v>0</v>
      </c>
    </row>
    <row r="67" spans="2:23" hidden="1" outlineLevel="1" x14ac:dyDescent="0.3">
      <c r="B67" s="161">
        <f>'MCA - Apply'!B32</f>
        <v>24</v>
      </c>
      <c r="C67" s="162" t="str">
        <f>'MCA - Apply'!C32</f>
        <v>[Insert shortlisted intervention name]</v>
      </c>
      <c r="D67" s="163" t="str">
        <f t="shared" si="0"/>
        <v/>
      </c>
      <c r="E67" s="170">
        <f t="shared" si="1"/>
        <v>0</v>
      </c>
      <c r="F67" s="164">
        <f t="shared" ref="F67:W67" si="15">F130/(COUNT($F$43:$W$43)*5)*100</f>
        <v>0</v>
      </c>
      <c r="G67" s="165">
        <f t="shared" si="15"/>
        <v>0</v>
      </c>
      <c r="H67" s="166">
        <f t="shared" si="15"/>
        <v>0</v>
      </c>
      <c r="I67" s="164">
        <f t="shared" si="15"/>
        <v>0</v>
      </c>
      <c r="J67" s="165">
        <f t="shared" si="15"/>
        <v>0</v>
      </c>
      <c r="K67" s="166">
        <f t="shared" si="15"/>
        <v>0</v>
      </c>
      <c r="L67" s="164">
        <f t="shared" si="15"/>
        <v>0</v>
      </c>
      <c r="M67" s="165">
        <f t="shared" si="15"/>
        <v>0</v>
      </c>
      <c r="N67" s="166">
        <f t="shared" si="15"/>
        <v>0</v>
      </c>
      <c r="O67" s="164">
        <f t="shared" si="15"/>
        <v>0</v>
      </c>
      <c r="P67" s="165">
        <f t="shared" si="15"/>
        <v>0</v>
      </c>
      <c r="Q67" s="166">
        <f t="shared" si="15"/>
        <v>0</v>
      </c>
      <c r="R67" s="164">
        <f t="shared" si="15"/>
        <v>0</v>
      </c>
      <c r="S67" s="165">
        <f t="shared" si="15"/>
        <v>0</v>
      </c>
      <c r="T67" s="166">
        <f t="shared" si="15"/>
        <v>0</v>
      </c>
      <c r="U67" s="164">
        <f t="shared" si="15"/>
        <v>0</v>
      </c>
      <c r="V67" s="165">
        <f t="shared" si="15"/>
        <v>0</v>
      </c>
      <c r="W67" s="166">
        <f t="shared" si="15"/>
        <v>0</v>
      </c>
    </row>
    <row r="68" spans="2:23" hidden="1" outlineLevel="1" x14ac:dyDescent="0.3">
      <c r="B68" s="167">
        <f>'MCA - Apply'!B33</f>
        <v>25</v>
      </c>
      <c r="C68" s="168" t="str">
        <f>'MCA - Apply'!C33</f>
        <v>[Insert shortlisted intervention name]</v>
      </c>
      <c r="D68" s="169" t="str">
        <f t="shared" si="0"/>
        <v/>
      </c>
      <c r="E68" s="172">
        <f t="shared" si="1"/>
        <v>0</v>
      </c>
      <c r="F68" s="173">
        <f t="shared" ref="F68:W68" si="16">F131/(COUNT($F$43:$W$43)*5)*100</f>
        <v>0</v>
      </c>
      <c r="G68" s="174">
        <f t="shared" si="16"/>
        <v>0</v>
      </c>
      <c r="H68" s="175">
        <f t="shared" si="16"/>
        <v>0</v>
      </c>
      <c r="I68" s="173">
        <f t="shared" si="16"/>
        <v>0</v>
      </c>
      <c r="J68" s="174">
        <f t="shared" si="16"/>
        <v>0</v>
      </c>
      <c r="K68" s="175">
        <f t="shared" si="16"/>
        <v>0</v>
      </c>
      <c r="L68" s="173">
        <f t="shared" si="16"/>
        <v>0</v>
      </c>
      <c r="M68" s="174">
        <f t="shared" si="16"/>
        <v>0</v>
      </c>
      <c r="N68" s="175">
        <f t="shared" si="16"/>
        <v>0</v>
      </c>
      <c r="O68" s="173">
        <f t="shared" si="16"/>
        <v>0</v>
      </c>
      <c r="P68" s="174">
        <f t="shared" si="16"/>
        <v>0</v>
      </c>
      <c r="Q68" s="175">
        <f t="shared" si="16"/>
        <v>0</v>
      </c>
      <c r="R68" s="173">
        <f t="shared" si="16"/>
        <v>0</v>
      </c>
      <c r="S68" s="174">
        <f t="shared" si="16"/>
        <v>0</v>
      </c>
      <c r="T68" s="175">
        <f t="shared" si="16"/>
        <v>0</v>
      </c>
      <c r="U68" s="173">
        <f t="shared" si="16"/>
        <v>0</v>
      </c>
      <c r="V68" s="174">
        <f t="shared" si="16"/>
        <v>0</v>
      </c>
      <c r="W68" s="175">
        <f t="shared" si="16"/>
        <v>0</v>
      </c>
    </row>
    <row r="69" spans="2:23" collapsed="1" x14ac:dyDescent="0.3">
      <c r="B69" s="183" t="s">
        <v>266</v>
      </c>
    </row>
    <row r="70" spans="2:23" x14ac:dyDescent="0.3"/>
    <row r="71" spans="2:23" ht="17.399999999999999" customHeight="1" x14ac:dyDescent="0.3">
      <c r="B71" s="270" t="s">
        <v>254</v>
      </c>
      <c r="C71" s="271"/>
      <c r="D71" s="125"/>
      <c r="E71" s="126"/>
      <c r="F71" s="126"/>
      <c r="G71" s="126"/>
      <c r="H71" s="126"/>
      <c r="I71" s="126"/>
      <c r="J71" s="126"/>
      <c r="K71" s="126"/>
      <c r="L71" s="126"/>
      <c r="M71" s="126"/>
      <c r="N71" s="126"/>
      <c r="O71" s="126"/>
      <c r="P71" s="126"/>
      <c r="Q71" s="126"/>
      <c r="R71" s="126"/>
      <c r="S71" s="126"/>
      <c r="T71" s="126"/>
      <c r="U71" s="126"/>
      <c r="V71" s="126"/>
      <c r="W71" s="126"/>
    </row>
    <row r="72" spans="2:23" ht="17.399999999999999" x14ac:dyDescent="0.3">
      <c r="B72" s="272"/>
      <c r="C72" s="273"/>
      <c r="D72" s="127"/>
      <c r="E72" s="128"/>
      <c r="F72" s="128"/>
      <c r="G72" s="128"/>
      <c r="H72" s="128"/>
      <c r="I72" s="128"/>
      <c r="J72" s="128"/>
      <c r="K72" s="128"/>
      <c r="L72" s="128"/>
      <c r="M72" s="128"/>
      <c r="N72" s="128"/>
      <c r="O72" s="128"/>
      <c r="P72" s="128"/>
      <c r="Q72" s="128"/>
      <c r="R72" s="128"/>
      <c r="S72" s="128"/>
      <c r="T72" s="128"/>
      <c r="U72" s="128"/>
      <c r="V72" s="128"/>
      <c r="W72" s="128"/>
    </row>
    <row r="73" spans="2:23" ht="102.75" customHeight="1" x14ac:dyDescent="0.3">
      <c r="B73" s="274" t="s">
        <v>146</v>
      </c>
      <c r="C73" s="274" t="s">
        <v>147</v>
      </c>
      <c r="D73" s="274" t="s">
        <v>218</v>
      </c>
      <c r="E73" s="260" t="s">
        <v>144</v>
      </c>
      <c r="F73" s="277" t="str">
        <f>'MCA - Design'!$B$14</f>
        <v>Support the achievement of Government net zero targets to mitigate climate change impacts</v>
      </c>
      <c r="G73" s="278"/>
      <c r="H73" s="279"/>
      <c r="I73" s="277" t="str">
        <f>'MCA - Design'!$B$17</f>
        <v>Achieve value for money in investment and procurement decisions</v>
      </c>
      <c r="J73" s="278"/>
      <c r="K73" s="279"/>
      <c r="L73" s="277" t="str">
        <f>'MCA - Design'!$B$20</f>
        <v xml:space="preserve">Reduce risk and uncertainty in organisational objectives being achieved, considering financial exposure, safety, environmental, social, and reputational risks </v>
      </c>
      <c r="M73" s="278"/>
      <c r="N73" s="279"/>
      <c r="O73" s="277" t="str">
        <f>'MCA - Design'!$B$23</f>
        <v>Apply a systematic approach to deliver broad outcomes, considering safety, environmental, and social benefits</v>
      </c>
      <c r="P73" s="278"/>
      <c r="Q73" s="279"/>
      <c r="R73" s="277" t="str">
        <f>'MCA - Design'!$B$26</f>
        <v>[Insert agency objective]</v>
      </c>
      <c r="S73" s="278"/>
      <c r="T73" s="279"/>
      <c r="U73" s="277" t="str">
        <f>'MCA - Design'!$B$29</f>
        <v>[Insert agency objective]</v>
      </c>
      <c r="V73" s="278"/>
      <c r="W73" s="279"/>
    </row>
    <row r="74" spans="2:23" ht="36" customHeight="1" x14ac:dyDescent="0.3">
      <c r="B74" s="275"/>
      <c r="C74" s="275"/>
      <c r="D74" s="275"/>
      <c r="E74" s="261"/>
      <c r="F74" s="123" t="str">
        <f>IF('MCA - Design'!$D$14="","",'MCA - Design'!$D$14)</f>
        <v>Impact</v>
      </c>
      <c r="G74" s="122" t="str">
        <f>IF('MCA - Design'!$D$15="","",'MCA - Design'!$D$15)</f>
        <v>Agency's Ability to Influence</v>
      </c>
      <c r="H74" s="122" t="str">
        <f>IF('MCA - Design'!$D$16="","",'MCA - Design'!$D$16)</f>
        <v>Criteria 3</v>
      </c>
      <c r="I74" s="123" t="str">
        <f>IF('MCA - Design'!$D$17="","",'MCA - Design'!$D$17)</f>
        <v>Cost Effectiveness</v>
      </c>
      <c r="J74" s="122" t="str">
        <f>IF('MCA - Design'!$D$18="","",'MCA - Design'!$D$18)</f>
        <v>Criteria 5</v>
      </c>
      <c r="K74" s="122" t="str">
        <f>IF('MCA - Design'!$D$19="","",'MCA - Design'!$D$19)</f>
        <v>Criteria 6</v>
      </c>
      <c r="L74" s="123" t="str">
        <f>IF('MCA - Design'!$D$20="","",'MCA - Design'!$D$20)</f>
        <v>Readiness</v>
      </c>
      <c r="M74" s="122" t="str">
        <f>IF('MCA - Design'!$D$21="","",'MCA - Design'!$D$21)</f>
        <v xml:space="preserve">Risk &amp; Constraints </v>
      </c>
      <c r="N74" s="122" t="str">
        <f>IF('MCA - Design'!$D$22="","",'MCA - Design'!$D$22)</f>
        <v/>
      </c>
      <c r="O74" s="123" t="str">
        <f>IF('MCA - Design'!$D$23="","",'MCA - Design'!$D$23)</f>
        <v>Co-benefits</v>
      </c>
      <c r="P74" s="122" t="str">
        <f>IF('MCA - Design'!$D$24="","",'MCA - Design'!$D$24)</f>
        <v/>
      </c>
      <c r="Q74" s="122" t="str">
        <f>IF('MCA - Design'!$D$25="","",'MCA - Design'!$D$25)</f>
        <v/>
      </c>
      <c r="R74" s="123" t="str">
        <f>IF('MCA - Design'!$D$26="","",'MCA - Design'!$D$26)</f>
        <v/>
      </c>
      <c r="S74" s="122" t="str">
        <f>IF('MCA - Design'!$D$27="","",'MCA - Design'!$D$27)</f>
        <v/>
      </c>
      <c r="T74" s="122" t="str">
        <f>IF('MCA - Design'!$D$28="","",'MCA - Design'!$D$28)</f>
        <v/>
      </c>
      <c r="U74" s="123" t="str">
        <f>IF('MCA - Design'!$D$29="","",'MCA - Design'!$D$29)</f>
        <v/>
      </c>
      <c r="V74" s="122" t="str">
        <f>IF('MCA - Design'!$D$30="","",'MCA - Design'!$D$30)</f>
        <v/>
      </c>
      <c r="W74" s="122" t="str">
        <f>IF('MCA - Design'!$D$31="","",'MCA - Design'!$D$31)</f>
        <v/>
      </c>
    </row>
    <row r="75" spans="2:23" ht="19.350000000000001" customHeight="1" x14ac:dyDescent="0.3">
      <c r="B75" s="276"/>
      <c r="C75" s="276"/>
      <c r="D75" s="276"/>
      <c r="E75" s="262"/>
      <c r="F75" s="124">
        <f>IF('MCA - Design'!$G$14="","",'MCA - Design'!$G$14)</f>
        <v>0.2</v>
      </c>
      <c r="G75" s="124">
        <f>IF('MCA - Design'!$G$15="","",'MCA - Design'!$G$15)</f>
        <v>0.15</v>
      </c>
      <c r="H75" s="124" t="str">
        <f>IF('MCA - Design'!$G$16="","",'MCA - Design'!$G$16)</f>
        <v/>
      </c>
      <c r="I75" s="124">
        <f>IF('MCA - Design'!$G$17="","",'MCA - Design'!$G$17)</f>
        <v>0.3</v>
      </c>
      <c r="J75" s="124" t="str">
        <f>IF('MCA - Design'!$G$18="","",'MCA - Design'!$G$18)</f>
        <v/>
      </c>
      <c r="K75" s="124" t="str">
        <f>IF('MCA - Design'!$G$19="","",'MCA - Design'!$G$19)</f>
        <v/>
      </c>
      <c r="L75" s="124">
        <f>IF('MCA - Design'!$G$20="","",'MCA - Design'!$G$20)</f>
        <v>0.15</v>
      </c>
      <c r="M75" s="124">
        <f>IF('MCA - Design'!$G$21="","",'MCA - Design'!$G$21)</f>
        <v>0.1</v>
      </c>
      <c r="N75" s="124" t="str">
        <f>IF('MCA - Design'!$G$22="","",'MCA - Design'!$G$22)</f>
        <v/>
      </c>
      <c r="O75" s="124">
        <f>IF('MCA - Design'!$G$23="","",'MCA - Design'!$G$23)</f>
        <v>0.1</v>
      </c>
      <c r="P75" s="124" t="str">
        <f>IF('MCA - Design'!$G$24="","",'MCA - Design'!$G$24)</f>
        <v/>
      </c>
      <c r="Q75" s="124" t="str">
        <f>IF('MCA - Design'!$G$25="","",'MCA - Design'!$G$25)</f>
        <v/>
      </c>
      <c r="R75" s="124" t="str">
        <f>IF('MCA - Design'!$G$26="","",'MCA - Design'!$G$26)</f>
        <v/>
      </c>
      <c r="S75" s="124" t="str">
        <f>IF('MCA - Design'!$G$27="","",'MCA - Design'!$G$27)</f>
        <v/>
      </c>
      <c r="T75" s="124" t="str">
        <f>IF('MCA - Design'!$G$28="","",'MCA - Design'!$G$28)</f>
        <v/>
      </c>
      <c r="U75" s="124" t="str">
        <f>IF('MCA - Design'!$G$29="","",'MCA - Design'!$G$29)</f>
        <v/>
      </c>
      <c r="V75" s="124" t="str">
        <f>IF('MCA - Design'!$G$30="","",'MCA - Design'!$G$30)</f>
        <v/>
      </c>
      <c r="W75" s="124" t="str">
        <f>IF('MCA - Design'!$G$31="","",'MCA - Design'!$G$31)</f>
        <v/>
      </c>
    </row>
    <row r="76" spans="2:23" x14ac:dyDescent="0.3">
      <c r="B76" s="155">
        <f t="shared" ref="B76:C91" si="17">_xlfn.IFNA(INDEX(B$44:B$68,MATCH($D76,$D$44:$D$68,0)),"")</f>
        <v>8</v>
      </c>
      <c r="C76" s="156" t="str">
        <f t="shared" si="17"/>
        <v>Intervention 8</v>
      </c>
      <c r="D76" s="157">
        <v>1</v>
      </c>
      <c r="E76" s="171">
        <f>_xlfn.IFNA(INDEX($E$44:$E$68,MATCH($D76,$D$44:$D$68,0)),"")</f>
        <v>93</v>
      </c>
      <c r="F76" s="164">
        <f>_xlfn.IFNA(INDEX(F$44:F$68,MATCH($D76,$D$44:$D$68,0)),"")</f>
        <v>16</v>
      </c>
      <c r="G76" s="165">
        <f t="shared" ref="G76:V91" si="18">_xlfn.IFNA(INDEX(G$44:G$68,MATCH($D76,$D$44:$D$68,0)),"")</f>
        <v>15</v>
      </c>
      <c r="H76" s="166" t="str">
        <f t="shared" si="18"/>
        <v/>
      </c>
      <c r="I76" s="164">
        <f t="shared" si="18"/>
        <v>30</v>
      </c>
      <c r="J76" s="165" t="str">
        <f t="shared" si="18"/>
        <v/>
      </c>
      <c r="K76" s="166" t="str">
        <f t="shared" si="18"/>
        <v/>
      </c>
      <c r="L76" s="164">
        <f t="shared" si="18"/>
        <v>12</v>
      </c>
      <c r="M76" s="165">
        <f t="shared" si="18"/>
        <v>10</v>
      </c>
      <c r="N76" s="166" t="str">
        <f t="shared" si="18"/>
        <v/>
      </c>
      <c r="O76" s="164">
        <f t="shared" si="18"/>
        <v>10</v>
      </c>
      <c r="P76" s="165" t="str">
        <f t="shared" si="18"/>
        <v/>
      </c>
      <c r="Q76" s="166" t="str">
        <f t="shared" si="18"/>
        <v/>
      </c>
      <c r="R76" s="164" t="str">
        <f t="shared" si="18"/>
        <v/>
      </c>
      <c r="S76" s="165" t="str">
        <f t="shared" si="18"/>
        <v/>
      </c>
      <c r="T76" s="166" t="str">
        <f t="shared" si="18"/>
        <v/>
      </c>
      <c r="U76" s="164" t="str">
        <f t="shared" si="18"/>
        <v/>
      </c>
      <c r="V76" s="165" t="str">
        <f t="shared" si="18"/>
        <v/>
      </c>
      <c r="W76" s="166" t="str">
        <f t="shared" ref="W76:W100" si="19">_xlfn.IFNA(INDEX(W$44:W$68,MATCH($D76,$D$44:$D$68,0)),"")</f>
        <v/>
      </c>
    </row>
    <row r="77" spans="2:23" x14ac:dyDescent="0.3">
      <c r="B77" s="161">
        <f t="shared" si="17"/>
        <v>7</v>
      </c>
      <c r="C77" s="162" t="str">
        <f t="shared" si="17"/>
        <v>Intervention 7</v>
      </c>
      <c r="D77" s="163">
        <f>D76+1</f>
        <v>2</v>
      </c>
      <c r="E77" s="170">
        <f t="shared" ref="E77:E100" si="20">_xlfn.IFNA(INDEX($E$44:$E$68,MATCH($D77,$D$44:$D$68,0)),"")</f>
        <v>89</v>
      </c>
      <c r="F77" s="164">
        <f t="shared" ref="F77:U92" si="21">_xlfn.IFNA(INDEX(F$44:F$68,MATCH($D77,$D$44:$D$68,0)),"")</f>
        <v>16</v>
      </c>
      <c r="G77" s="165">
        <f t="shared" si="18"/>
        <v>12</v>
      </c>
      <c r="H77" s="166" t="str">
        <f t="shared" si="18"/>
        <v/>
      </c>
      <c r="I77" s="164">
        <f t="shared" si="18"/>
        <v>30</v>
      </c>
      <c r="J77" s="165" t="str">
        <f t="shared" si="18"/>
        <v/>
      </c>
      <c r="K77" s="166" t="str">
        <f t="shared" si="18"/>
        <v/>
      </c>
      <c r="L77" s="164">
        <f t="shared" si="18"/>
        <v>15</v>
      </c>
      <c r="M77" s="165">
        <f t="shared" si="18"/>
        <v>8</v>
      </c>
      <c r="N77" s="166" t="str">
        <f t="shared" si="18"/>
        <v/>
      </c>
      <c r="O77" s="164">
        <f t="shared" si="18"/>
        <v>8</v>
      </c>
      <c r="P77" s="165" t="str">
        <f t="shared" si="18"/>
        <v/>
      </c>
      <c r="Q77" s="166" t="str">
        <f t="shared" si="18"/>
        <v/>
      </c>
      <c r="R77" s="164" t="str">
        <f t="shared" si="18"/>
        <v/>
      </c>
      <c r="S77" s="165" t="str">
        <f t="shared" si="18"/>
        <v/>
      </c>
      <c r="T77" s="166" t="str">
        <f t="shared" si="18"/>
        <v/>
      </c>
      <c r="U77" s="164" t="str">
        <f t="shared" si="18"/>
        <v/>
      </c>
      <c r="V77" s="165" t="str">
        <f t="shared" si="18"/>
        <v/>
      </c>
      <c r="W77" s="166" t="str">
        <f t="shared" si="19"/>
        <v/>
      </c>
    </row>
    <row r="78" spans="2:23" x14ac:dyDescent="0.3">
      <c r="B78" s="161">
        <f t="shared" si="17"/>
        <v>4</v>
      </c>
      <c r="C78" s="162" t="str">
        <f t="shared" si="17"/>
        <v>Intervention 4</v>
      </c>
      <c r="D78" s="163">
        <f t="shared" ref="D78:D100" si="22">D77+1</f>
        <v>3</v>
      </c>
      <c r="E78" s="170">
        <f t="shared" si="20"/>
        <v>71</v>
      </c>
      <c r="F78" s="164">
        <f t="shared" si="21"/>
        <v>12</v>
      </c>
      <c r="G78" s="165">
        <f t="shared" si="18"/>
        <v>15</v>
      </c>
      <c r="H78" s="166" t="str">
        <f t="shared" si="18"/>
        <v/>
      </c>
      <c r="I78" s="164">
        <f t="shared" si="18"/>
        <v>24</v>
      </c>
      <c r="J78" s="165" t="str">
        <f t="shared" si="18"/>
        <v/>
      </c>
      <c r="K78" s="166" t="str">
        <f t="shared" si="18"/>
        <v/>
      </c>
      <c r="L78" s="164">
        <f t="shared" si="18"/>
        <v>6</v>
      </c>
      <c r="M78" s="165">
        <f t="shared" si="18"/>
        <v>10</v>
      </c>
      <c r="N78" s="166" t="str">
        <f t="shared" si="18"/>
        <v/>
      </c>
      <c r="O78" s="164">
        <f t="shared" si="18"/>
        <v>4</v>
      </c>
      <c r="P78" s="165" t="str">
        <f t="shared" si="18"/>
        <v/>
      </c>
      <c r="Q78" s="166" t="str">
        <f t="shared" si="18"/>
        <v/>
      </c>
      <c r="R78" s="164" t="str">
        <f t="shared" si="18"/>
        <v/>
      </c>
      <c r="S78" s="165" t="str">
        <f t="shared" si="18"/>
        <v/>
      </c>
      <c r="T78" s="166" t="str">
        <f t="shared" si="18"/>
        <v/>
      </c>
      <c r="U78" s="164" t="str">
        <f t="shared" si="18"/>
        <v/>
      </c>
      <c r="V78" s="165" t="str">
        <f t="shared" si="18"/>
        <v/>
      </c>
      <c r="W78" s="166" t="str">
        <f t="shared" si="19"/>
        <v/>
      </c>
    </row>
    <row r="79" spans="2:23" x14ac:dyDescent="0.3">
      <c r="B79" s="161">
        <f t="shared" si="17"/>
        <v>3</v>
      </c>
      <c r="C79" s="162" t="str">
        <f t="shared" si="17"/>
        <v>Intervention 3</v>
      </c>
      <c r="D79" s="163">
        <f t="shared" si="22"/>
        <v>4</v>
      </c>
      <c r="E79" s="170">
        <f t="shared" si="20"/>
        <v>62</v>
      </c>
      <c r="F79" s="164">
        <f t="shared" si="21"/>
        <v>12</v>
      </c>
      <c r="G79" s="165">
        <f t="shared" si="18"/>
        <v>12</v>
      </c>
      <c r="H79" s="166" t="str">
        <f t="shared" si="18"/>
        <v/>
      </c>
      <c r="I79" s="164">
        <f t="shared" si="18"/>
        <v>12</v>
      </c>
      <c r="J79" s="165" t="str">
        <f t="shared" si="18"/>
        <v/>
      </c>
      <c r="K79" s="166" t="str">
        <f t="shared" si="18"/>
        <v/>
      </c>
      <c r="L79" s="164">
        <f t="shared" si="18"/>
        <v>12</v>
      </c>
      <c r="M79" s="165">
        <f t="shared" si="18"/>
        <v>8</v>
      </c>
      <c r="N79" s="166" t="str">
        <f t="shared" si="18"/>
        <v/>
      </c>
      <c r="O79" s="164">
        <f t="shared" si="18"/>
        <v>6</v>
      </c>
      <c r="P79" s="165" t="str">
        <f t="shared" si="18"/>
        <v/>
      </c>
      <c r="Q79" s="166" t="str">
        <f t="shared" si="18"/>
        <v/>
      </c>
      <c r="R79" s="164" t="str">
        <f t="shared" si="18"/>
        <v/>
      </c>
      <c r="S79" s="165" t="str">
        <f t="shared" si="18"/>
        <v/>
      </c>
      <c r="T79" s="166" t="str">
        <f t="shared" si="18"/>
        <v/>
      </c>
      <c r="U79" s="164" t="str">
        <f t="shared" si="18"/>
        <v/>
      </c>
      <c r="V79" s="165" t="str">
        <f t="shared" si="18"/>
        <v/>
      </c>
      <c r="W79" s="166" t="str">
        <f t="shared" si="19"/>
        <v/>
      </c>
    </row>
    <row r="80" spans="2:23" x14ac:dyDescent="0.3">
      <c r="B80" s="161">
        <f t="shared" si="17"/>
        <v>6</v>
      </c>
      <c r="C80" s="162" t="str">
        <f t="shared" si="17"/>
        <v>Intervention 6</v>
      </c>
      <c r="D80" s="163">
        <f t="shared" si="22"/>
        <v>5</v>
      </c>
      <c r="E80" s="170">
        <f t="shared" si="20"/>
        <v>61</v>
      </c>
      <c r="F80" s="164">
        <f t="shared" si="21"/>
        <v>16</v>
      </c>
      <c r="G80" s="165">
        <f t="shared" si="18"/>
        <v>6</v>
      </c>
      <c r="H80" s="166" t="str">
        <f t="shared" si="18"/>
        <v/>
      </c>
      <c r="I80" s="164">
        <f t="shared" si="18"/>
        <v>24</v>
      </c>
      <c r="J80" s="165" t="str">
        <f t="shared" si="18"/>
        <v/>
      </c>
      <c r="K80" s="166" t="str">
        <f t="shared" si="18"/>
        <v/>
      </c>
      <c r="L80" s="164">
        <f t="shared" si="18"/>
        <v>9</v>
      </c>
      <c r="M80" s="165">
        <f t="shared" si="18"/>
        <v>2</v>
      </c>
      <c r="N80" s="166" t="str">
        <f t="shared" si="18"/>
        <v/>
      </c>
      <c r="O80" s="164">
        <f t="shared" si="18"/>
        <v>4</v>
      </c>
      <c r="P80" s="165" t="str">
        <f t="shared" si="18"/>
        <v/>
      </c>
      <c r="Q80" s="166" t="str">
        <f t="shared" si="18"/>
        <v/>
      </c>
      <c r="R80" s="164" t="str">
        <f t="shared" si="18"/>
        <v/>
      </c>
      <c r="S80" s="165" t="str">
        <f t="shared" si="18"/>
        <v/>
      </c>
      <c r="T80" s="166" t="str">
        <f t="shared" si="18"/>
        <v/>
      </c>
      <c r="U80" s="164" t="str">
        <f t="shared" si="18"/>
        <v/>
      </c>
      <c r="V80" s="165" t="str">
        <f t="shared" si="18"/>
        <v/>
      </c>
      <c r="W80" s="166" t="str">
        <f t="shared" si="19"/>
        <v/>
      </c>
    </row>
    <row r="81" spans="2:23" x14ac:dyDescent="0.3">
      <c r="B81" s="161">
        <f t="shared" si="17"/>
        <v>2</v>
      </c>
      <c r="C81" s="162" t="str">
        <f t="shared" si="17"/>
        <v>Incentivising investment in low emitting freight technologies</v>
      </c>
      <c r="D81" s="163">
        <f t="shared" si="22"/>
        <v>6</v>
      </c>
      <c r="E81" s="170">
        <f t="shared" si="20"/>
        <v>51</v>
      </c>
      <c r="F81" s="164">
        <f t="shared" si="21"/>
        <v>20</v>
      </c>
      <c r="G81" s="165">
        <f t="shared" si="18"/>
        <v>6</v>
      </c>
      <c r="H81" s="166" t="str">
        <f t="shared" si="18"/>
        <v/>
      </c>
      <c r="I81" s="164">
        <f t="shared" si="18"/>
        <v>6</v>
      </c>
      <c r="J81" s="165" t="str">
        <f t="shared" si="18"/>
        <v/>
      </c>
      <c r="K81" s="166" t="str">
        <f t="shared" si="18"/>
        <v/>
      </c>
      <c r="L81" s="164">
        <f t="shared" si="18"/>
        <v>9</v>
      </c>
      <c r="M81" s="165">
        <f t="shared" si="18"/>
        <v>2</v>
      </c>
      <c r="N81" s="166" t="str">
        <f t="shared" si="18"/>
        <v/>
      </c>
      <c r="O81" s="164">
        <f t="shared" si="18"/>
        <v>8</v>
      </c>
      <c r="P81" s="165" t="str">
        <f t="shared" si="18"/>
        <v/>
      </c>
      <c r="Q81" s="166" t="str">
        <f t="shared" si="18"/>
        <v/>
      </c>
      <c r="R81" s="164" t="str">
        <f t="shared" si="18"/>
        <v/>
      </c>
      <c r="S81" s="165" t="str">
        <f t="shared" si="18"/>
        <v/>
      </c>
      <c r="T81" s="166" t="str">
        <f t="shared" si="18"/>
        <v/>
      </c>
      <c r="U81" s="164" t="str">
        <f t="shared" si="18"/>
        <v/>
      </c>
      <c r="V81" s="165" t="str">
        <f t="shared" si="18"/>
        <v/>
      </c>
      <c r="W81" s="166" t="str">
        <f t="shared" si="19"/>
        <v/>
      </c>
    </row>
    <row r="82" spans="2:23" x14ac:dyDescent="0.3">
      <c r="B82" s="161">
        <f t="shared" si="17"/>
        <v>1</v>
      </c>
      <c r="C82" s="162" t="str">
        <f t="shared" si="17"/>
        <v>Low emission zones (for light and or heavy vehicles)</v>
      </c>
      <c r="D82" s="163">
        <f t="shared" si="22"/>
        <v>7</v>
      </c>
      <c r="E82" s="170">
        <f t="shared" si="20"/>
        <v>47</v>
      </c>
      <c r="F82" s="164">
        <f t="shared" si="21"/>
        <v>8</v>
      </c>
      <c r="G82" s="165">
        <f t="shared" si="18"/>
        <v>9</v>
      </c>
      <c r="H82" s="166" t="str">
        <f t="shared" si="18"/>
        <v/>
      </c>
      <c r="I82" s="164">
        <f t="shared" si="18"/>
        <v>12</v>
      </c>
      <c r="J82" s="165" t="str">
        <f t="shared" si="18"/>
        <v/>
      </c>
      <c r="K82" s="166" t="str">
        <f t="shared" si="18"/>
        <v/>
      </c>
      <c r="L82" s="164">
        <f t="shared" si="18"/>
        <v>6</v>
      </c>
      <c r="M82" s="165">
        <f t="shared" si="18"/>
        <v>4</v>
      </c>
      <c r="N82" s="166" t="str">
        <f t="shared" si="18"/>
        <v/>
      </c>
      <c r="O82" s="164">
        <f t="shared" si="18"/>
        <v>8</v>
      </c>
      <c r="P82" s="165" t="str">
        <f t="shared" si="18"/>
        <v/>
      </c>
      <c r="Q82" s="166" t="str">
        <f t="shared" si="18"/>
        <v/>
      </c>
      <c r="R82" s="164" t="str">
        <f t="shared" si="18"/>
        <v/>
      </c>
      <c r="S82" s="165" t="str">
        <f t="shared" si="18"/>
        <v/>
      </c>
      <c r="T82" s="166" t="str">
        <f t="shared" si="18"/>
        <v/>
      </c>
      <c r="U82" s="164" t="str">
        <f t="shared" si="18"/>
        <v/>
      </c>
      <c r="V82" s="165" t="str">
        <f t="shared" si="18"/>
        <v/>
      </c>
      <c r="W82" s="166" t="str">
        <f t="shared" si="19"/>
        <v/>
      </c>
    </row>
    <row r="83" spans="2:23" x14ac:dyDescent="0.3">
      <c r="B83" s="161">
        <f t="shared" si="17"/>
        <v>5</v>
      </c>
      <c r="C83" s="162" t="str">
        <f t="shared" si="17"/>
        <v>Intervention 5</v>
      </c>
      <c r="D83" s="163">
        <f t="shared" si="22"/>
        <v>8</v>
      </c>
      <c r="E83" s="170">
        <f t="shared" si="20"/>
        <v>35</v>
      </c>
      <c r="F83" s="164">
        <f t="shared" si="21"/>
        <v>4</v>
      </c>
      <c r="G83" s="165">
        <f t="shared" si="18"/>
        <v>3</v>
      </c>
      <c r="H83" s="166" t="str">
        <f t="shared" si="18"/>
        <v/>
      </c>
      <c r="I83" s="164">
        <f t="shared" si="18"/>
        <v>12</v>
      </c>
      <c r="J83" s="165" t="str">
        <f t="shared" si="18"/>
        <v/>
      </c>
      <c r="K83" s="166" t="str">
        <f t="shared" si="18"/>
        <v/>
      </c>
      <c r="L83" s="164">
        <f t="shared" si="18"/>
        <v>6</v>
      </c>
      <c r="M83" s="165">
        <f t="shared" si="18"/>
        <v>8</v>
      </c>
      <c r="N83" s="166" t="str">
        <f t="shared" si="18"/>
        <v/>
      </c>
      <c r="O83" s="164">
        <f t="shared" si="18"/>
        <v>2</v>
      </c>
      <c r="P83" s="165" t="str">
        <f t="shared" si="18"/>
        <v/>
      </c>
      <c r="Q83" s="166" t="str">
        <f t="shared" si="18"/>
        <v/>
      </c>
      <c r="R83" s="164" t="str">
        <f t="shared" si="18"/>
        <v/>
      </c>
      <c r="S83" s="165" t="str">
        <f t="shared" si="18"/>
        <v/>
      </c>
      <c r="T83" s="166" t="str">
        <f t="shared" si="18"/>
        <v/>
      </c>
      <c r="U83" s="164" t="str">
        <f t="shared" si="18"/>
        <v/>
      </c>
      <c r="V83" s="165" t="str">
        <f t="shared" si="18"/>
        <v/>
      </c>
      <c r="W83" s="166" t="str">
        <f t="shared" si="19"/>
        <v/>
      </c>
    </row>
    <row r="84" spans="2:23" x14ac:dyDescent="0.3">
      <c r="B84" s="161" t="str">
        <f t="shared" si="17"/>
        <v/>
      </c>
      <c r="C84" s="162" t="str">
        <f t="shared" si="17"/>
        <v/>
      </c>
      <c r="D84" s="163">
        <f t="shared" si="22"/>
        <v>9</v>
      </c>
      <c r="E84" s="170" t="str">
        <f t="shared" si="20"/>
        <v/>
      </c>
      <c r="F84" s="164" t="str">
        <f t="shared" si="21"/>
        <v/>
      </c>
      <c r="G84" s="165" t="str">
        <f t="shared" si="18"/>
        <v/>
      </c>
      <c r="H84" s="166" t="str">
        <f t="shared" si="18"/>
        <v/>
      </c>
      <c r="I84" s="164" t="str">
        <f t="shared" si="18"/>
        <v/>
      </c>
      <c r="J84" s="165" t="str">
        <f t="shared" si="18"/>
        <v/>
      </c>
      <c r="K84" s="166" t="str">
        <f t="shared" si="18"/>
        <v/>
      </c>
      <c r="L84" s="164" t="str">
        <f t="shared" si="18"/>
        <v/>
      </c>
      <c r="M84" s="165" t="str">
        <f t="shared" si="18"/>
        <v/>
      </c>
      <c r="N84" s="166" t="str">
        <f t="shared" si="18"/>
        <v/>
      </c>
      <c r="O84" s="164" t="str">
        <f t="shared" si="18"/>
        <v/>
      </c>
      <c r="P84" s="165" t="str">
        <f t="shared" si="18"/>
        <v/>
      </c>
      <c r="Q84" s="166" t="str">
        <f t="shared" si="18"/>
        <v/>
      </c>
      <c r="R84" s="164" t="str">
        <f t="shared" si="18"/>
        <v/>
      </c>
      <c r="S84" s="165" t="str">
        <f t="shared" si="18"/>
        <v/>
      </c>
      <c r="T84" s="166" t="str">
        <f t="shared" si="18"/>
        <v/>
      </c>
      <c r="U84" s="164" t="str">
        <f t="shared" si="18"/>
        <v/>
      </c>
      <c r="V84" s="165" t="str">
        <f t="shared" si="18"/>
        <v/>
      </c>
      <c r="W84" s="166" t="str">
        <f t="shared" si="19"/>
        <v/>
      </c>
    </row>
    <row r="85" spans="2:23" x14ac:dyDescent="0.3">
      <c r="B85" s="167" t="str">
        <f t="shared" si="17"/>
        <v/>
      </c>
      <c r="C85" s="168" t="str">
        <f t="shared" si="17"/>
        <v/>
      </c>
      <c r="D85" s="169">
        <f t="shared" si="22"/>
        <v>10</v>
      </c>
      <c r="E85" s="172" t="str">
        <f t="shared" si="20"/>
        <v/>
      </c>
      <c r="F85" s="173" t="str">
        <f t="shared" si="21"/>
        <v/>
      </c>
      <c r="G85" s="174" t="str">
        <f t="shared" si="18"/>
        <v/>
      </c>
      <c r="H85" s="175" t="str">
        <f t="shared" si="18"/>
        <v/>
      </c>
      <c r="I85" s="173" t="str">
        <f t="shared" si="18"/>
        <v/>
      </c>
      <c r="J85" s="174" t="str">
        <f t="shared" si="18"/>
        <v/>
      </c>
      <c r="K85" s="175" t="str">
        <f t="shared" si="18"/>
        <v/>
      </c>
      <c r="L85" s="173" t="str">
        <f t="shared" si="18"/>
        <v/>
      </c>
      <c r="M85" s="174" t="str">
        <f t="shared" si="18"/>
        <v/>
      </c>
      <c r="N85" s="175" t="str">
        <f t="shared" si="18"/>
        <v/>
      </c>
      <c r="O85" s="173" t="str">
        <f t="shared" si="18"/>
        <v/>
      </c>
      <c r="P85" s="174" t="str">
        <f t="shared" si="18"/>
        <v/>
      </c>
      <c r="Q85" s="175" t="str">
        <f t="shared" si="18"/>
        <v/>
      </c>
      <c r="R85" s="173" t="str">
        <f t="shared" si="18"/>
        <v/>
      </c>
      <c r="S85" s="174" t="str">
        <f t="shared" si="18"/>
        <v/>
      </c>
      <c r="T85" s="175" t="str">
        <f t="shared" si="18"/>
        <v/>
      </c>
      <c r="U85" s="173" t="str">
        <f t="shared" si="18"/>
        <v/>
      </c>
      <c r="V85" s="174" t="str">
        <f t="shared" si="18"/>
        <v/>
      </c>
      <c r="W85" s="175" t="str">
        <f t="shared" si="19"/>
        <v/>
      </c>
    </row>
    <row r="86" spans="2:23" hidden="1" outlineLevel="1" x14ac:dyDescent="0.3">
      <c r="B86" s="176" t="str">
        <f t="shared" si="17"/>
        <v/>
      </c>
      <c r="C86" s="177" t="str">
        <f t="shared" si="17"/>
        <v/>
      </c>
      <c r="D86" s="178">
        <f t="shared" si="22"/>
        <v>11</v>
      </c>
      <c r="E86" s="179" t="str">
        <f t="shared" si="20"/>
        <v/>
      </c>
      <c r="F86" s="180" t="str">
        <f t="shared" si="21"/>
        <v/>
      </c>
      <c r="G86" s="181" t="str">
        <f t="shared" si="18"/>
        <v/>
      </c>
      <c r="H86" s="182" t="str">
        <f t="shared" si="18"/>
        <v/>
      </c>
      <c r="I86" s="180" t="str">
        <f t="shared" si="18"/>
        <v/>
      </c>
      <c r="J86" s="181" t="str">
        <f t="shared" si="18"/>
        <v/>
      </c>
      <c r="K86" s="182" t="str">
        <f t="shared" si="18"/>
        <v/>
      </c>
      <c r="L86" s="180" t="str">
        <f t="shared" si="18"/>
        <v/>
      </c>
      <c r="M86" s="181" t="str">
        <f t="shared" si="18"/>
        <v/>
      </c>
      <c r="N86" s="182" t="str">
        <f t="shared" si="18"/>
        <v/>
      </c>
      <c r="O86" s="180" t="str">
        <f t="shared" si="18"/>
        <v/>
      </c>
      <c r="P86" s="181" t="str">
        <f t="shared" si="18"/>
        <v/>
      </c>
      <c r="Q86" s="182" t="str">
        <f t="shared" si="18"/>
        <v/>
      </c>
      <c r="R86" s="180" t="str">
        <f t="shared" si="18"/>
        <v/>
      </c>
      <c r="S86" s="181" t="str">
        <f t="shared" si="18"/>
        <v/>
      </c>
      <c r="T86" s="182" t="str">
        <f t="shared" si="18"/>
        <v/>
      </c>
      <c r="U86" s="180" t="str">
        <f t="shared" si="18"/>
        <v/>
      </c>
      <c r="V86" s="181" t="str">
        <f t="shared" si="18"/>
        <v/>
      </c>
      <c r="W86" s="182" t="str">
        <f t="shared" si="19"/>
        <v/>
      </c>
    </row>
    <row r="87" spans="2:23" hidden="1" outlineLevel="1" x14ac:dyDescent="0.3">
      <c r="B87" s="161" t="str">
        <f t="shared" si="17"/>
        <v/>
      </c>
      <c r="C87" s="162" t="str">
        <f t="shared" si="17"/>
        <v/>
      </c>
      <c r="D87" s="163">
        <f t="shared" si="22"/>
        <v>12</v>
      </c>
      <c r="E87" s="170" t="str">
        <f t="shared" si="20"/>
        <v/>
      </c>
      <c r="F87" s="164" t="str">
        <f t="shared" si="21"/>
        <v/>
      </c>
      <c r="G87" s="165" t="str">
        <f t="shared" si="18"/>
        <v/>
      </c>
      <c r="H87" s="166" t="str">
        <f t="shared" si="18"/>
        <v/>
      </c>
      <c r="I87" s="164" t="str">
        <f t="shared" si="18"/>
        <v/>
      </c>
      <c r="J87" s="165" t="str">
        <f t="shared" si="18"/>
        <v/>
      </c>
      <c r="K87" s="166" t="str">
        <f t="shared" si="18"/>
        <v/>
      </c>
      <c r="L87" s="164" t="str">
        <f t="shared" si="18"/>
        <v/>
      </c>
      <c r="M87" s="165" t="str">
        <f t="shared" si="18"/>
        <v/>
      </c>
      <c r="N87" s="166" t="str">
        <f t="shared" si="18"/>
        <v/>
      </c>
      <c r="O87" s="164" t="str">
        <f t="shared" si="18"/>
        <v/>
      </c>
      <c r="P87" s="165" t="str">
        <f t="shared" si="18"/>
        <v/>
      </c>
      <c r="Q87" s="166" t="str">
        <f t="shared" si="18"/>
        <v/>
      </c>
      <c r="R87" s="164" t="str">
        <f t="shared" si="18"/>
        <v/>
      </c>
      <c r="S87" s="165" t="str">
        <f t="shared" si="18"/>
        <v/>
      </c>
      <c r="T87" s="166" t="str">
        <f t="shared" si="18"/>
        <v/>
      </c>
      <c r="U87" s="164" t="str">
        <f t="shared" si="18"/>
        <v/>
      </c>
      <c r="V87" s="165" t="str">
        <f t="shared" si="18"/>
        <v/>
      </c>
      <c r="W87" s="166" t="str">
        <f t="shared" si="19"/>
        <v/>
      </c>
    </row>
    <row r="88" spans="2:23" hidden="1" outlineLevel="1" x14ac:dyDescent="0.3">
      <c r="B88" s="161" t="str">
        <f t="shared" si="17"/>
        <v/>
      </c>
      <c r="C88" s="162" t="str">
        <f t="shared" si="17"/>
        <v/>
      </c>
      <c r="D88" s="163">
        <f t="shared" si="22"/>
        <v>13</v>
      </c>
      <c r="E88" s="170" t="str">
        <f t="shared" si="20"/>
        <v/>
      </c>
      <c r="F88" s="164" t="str">
        <f t="shared" si="21"/>
        <v/>
      </c>
      <c r="G88" s="165" t="str">
        <f t="shared" si="18"/>
        <v/>
      </c>
      <c r="H88" s="166" t="str">
        <f t="shared" si="18"/>
        <v/>
      </c>
      <c r="I88" s="164" t="str">
        <f t="shared" si="18"/>
        <v/>
      </c>
      <c r="J88" s="165" t="str">
        <f t="shared" si="18"/>
        <v/>
      </c>
      <c r="K88" s="166" t="str">
        <f t="shared" si="18"/>
        <v/>
      </c>
      <c r="L88" s="164" t="str">
        <f t="shared" si="18"/>
        <v/>
      </c>
      <c r="M88" s="165" t="str">
        <f t="shared" si="18"/>
        <v/>
      </c>
      <c r="N88" s="166" t="str">
        <f t="shared" si="18"/>
        <v/>
      </c>
      <c r="O88" s="164" t="str">
        <f t="shared" si="18"/>
        <v/>
      </c>
      <c r="P88" s="165" t="str">
        <f t="shared" si="18"/>
        <v/>
      </c>
      <c r="Q88" s="166" t="str">
        <f t="shared" si="18"/>
        <v/>
      </c>
      <c r="R88" s="164" t="str">
        <f t="shared" si="18"/>
        <v/>
      </c>
      <c r="S88" s="165" t="str">
        <f t="shared" si="18"/>
        <v/>
      </c>
      <c r="T88" s="166" t="str">
        <f t="shared" si="18"/>
        <v/>
      </c>
      <c r="U88" s="164" t="str">
        <f t="shared" si="18"/>
        <v/>
      </c>
      <c r="V88" s="165" t="str">
        <f t="shared" si="18"/>
        <v/>
      </c>
      <c r="W88" s="166" t="str">
        <f t="shared" si="19"/>
        <v/>
      </c>
    </row>
    <row r="89" spans="2:23" hidden="1" outlineLevel="1" x14ac:dyDescent="0.3">
      <c r="B89" s="161" t="str">
        <f t="shared" si="17"/>
        <v/>
      </c>
      <c r="C89" s="162" t="str">
        <f t="shared" si="17"/>
        <v/>
      </c>
      <c r="D89" s="163">
        <f t="shared" si="22"/>
        <v>14</v>
      </c>
      <c r="E89" s="170" t="str">
        <f t="shared" si="20"/>
        <v/>
      </c>
      <c r="F89" s="164" t="str">
        <f t="shared" si="21"/>
        <v/>
      </c>
      <c r="G89" s="165" t="str">
        <f t="shared" si="18"/>
        <v/>
      </c>
      <c r="H89" s="166" t="str">
        <f t="shared" si="18"/>
        <v/>
      </c>
      <c r="I89" s="164" t="str">
        <f t="shared" si="18"/>
        <v/>
      </c>
      <c r="J89" s="165" t="str">
        <f t="shared" si="18"/>
        <v/>
      </c>
      <c r="K89" s="166" t="str">
        <f t="shared" si="18"/>
        <v/>
      </c>
      <c r="L89" s="164" t="str">
        <f t="shared" si="18"/>
        <v/>
      </c>
      <c r="M89" s="165" t="str">
        <f t="shared" si="18"/>
        <v/>
      </c>
      <c r="N89" s="166" t="str">
        <f t="shared" si="18"/>
        <v/>
      </c>
      <c r="O89" s="164" t="str">
        <f t="shared" si="18"/>
        <v/>
      </c>
      <c r="P89" s="165" t="str">
        <f t="shared" si="18"/>
        <v/>
      </c>
      <c r="Q89" s="166" t="str">
        <f t="shared" si="18"/>
        <v/>
      </c>
      <c r="R89" s="164" t="str">
        <f t="shared" si="18"/>
        <v/>
      </c>
      <c r="S89" s="165" t="str">
        <f t="shared" si="18"/>
        <v/>
      </c>
      <c r="T89" s="166" t="str">
        <f t="shared" si="18"/>
        <v/>
      </c>
      <c r="U89" s="164" t="str">
        <f t="shared" si="18"/>
        <v/>
      </c>
      <c r="V89" s="165" t="str">
        <f t="shared" si="18"/>
        <v/>
      </c>
      <c r="W89" s="166" t="str">
        <f t="shared" si="19"/>
        <v/>
      </c>
    </row>
    <row r="90" spans="2:23" hidden="1" outlineLevel="1" x14ac:dyDescent="0.3">
      <c r="B90" s="161" t="str">
        <f t="shared" si="17"/>
        <v/>
      </c>
      <c r="C90" s="162" t="str">
        <f t="shared" si="17"/>
        <v/>
      </c>
      <c r="D90" s="163">
        <f t="shared" si="22"/>
        <v>15</v>
      </c>
      <c r="E90" s="170" t="str">
        <f t="shared" si="20"/>
        <v/>
      </c>
      <c r="F90" s="164" t="str">
        <f t="shared" si="21"/>
        <v/>
      </c>
      <c r="G90" s="165" t="str">
        <f t="shared" si="18"/>
        <v/>
      </c>
      <c r="H90" s="166" t="str">
        <f t="shared" si="18"/>
        <v/>
      </c>
      <c r="I90" s="164" t="str">
        <f t="shared" si="18"/>
        <v/>
      </c>
      <c r="J90" s="165" t="str">
        <f t="shared" si="18"/>
        <v/>
      </c>
      <c r="K90" s="166" t="str">
        <f t="shared" si="18"/>
        <v/>
      </c>
      <c r="L90" s="164" t="str">
        <f t="shared" si="18"/>
        <v/>
      </c>
      <c r="M90" s="165" t="str">
        <f t="shared" si="18"/>
        <v/>
      </c>
      <c r="N90" s="166" t="str">
        <f t="shared" si="18"/>
        <v/>
      </c>
      <c r="O90" s="164" t="str">
        <f t="shared" si="18"/>
        <v/>
      </c>
      <c r="P90" s="165" t="str">
        <f t="shared" si="18"/>
        <v/>
      </c>
      <c r="Q90" s="166" t="str">
        <f t="shared" si="18"/>
        <v/>
      </c>
      <c r="R90" s="164" t="str">
        <f t="shared" si="18"/>
        <v/>
      </c>
      <c r="S90" s="165" t="str">
        <f t="shared" si="18"/>
        <v/>
      </c>
      <c r="T90" s="166" t="str">
        <f t="shared" si="18"/>
        <v/>
      </c>
      <c r="U90" s="164" t="str">
        <f t="shared" si="18"/>
        <v/>
      </c>
      <c r="V90" s="165" t="str">
        <f t="shared" si="18"/>
        <v/>
      </c>
      <c r="W90" s="166" t="str">
        <f t="shared" si="19"/>
        <v/>
      </c>
    </row>
    <row r="91" spans="2:23" hidden="1" outlineLevel="1" x14ac:dyDescent="0.3">
      <c r="B91" s="161" t="str">
        <f t="shared" si="17"/>
        <v/>
      </c>
      <c r="C91" s="162" t="str">
        <f t="shared" si="17"/>
        <v/>
      </c>
      <c r="D91" s="163">
        <f t="shared" si="22"/>
        <v>16</v>
      </c>
      <c r="E91" s="170" t="str">
        <f t="shared" si="20"/>
        <v/>
      </c>
      <c r="F91" s="164" t="str">
        <f t="shared" si="21"/>
        <v/>
      </c>
      <c r="G91" s="165" t="str">
        <f t="shared" si="18"/>
        <v/>
      </c>
      <c r="H91" s="166" t="str">
        <f t="shared" si="18"/>
        <v/>
      </c>
      <c r="I91" s="164" t="str">
        <f t="shared" si="18"/>
        <v/>
      </c>
      <c r="J91" s="165" t="str">
        <f t="shared" si="18"/>
        <v/>
      </c>
      <c r="K91" s="166" t="str">
        <f t="shared" si="18"/>
        <v/>
      </c>
      <c r="L91" s="164" t="str">
        <f t="shared" si="18"/>
        <v/>
      </c>
      <c r="M91" s="165" t="str">
        <f t="shared" si="18"/>
        <v/>
      </c>
      <c r="N91" s="166" t="str">
        <f t="shared" si="18"/>
        <v/>
      </c>
      <c r="O91" s="164" t="str">
        <f t="shared" si="18"/>
        <v/>
      </c>
      <c r="P91" s="165" t="str">
        <f t="shared" si="18"/>
        <v/>
      </c>
      <c r="Q91" s="166" t="str">
        <f t="shared" si="18"/>
        <v/>
      </c>
      <c r="R91" s="164" t="str">
        <f t="shared" si="18"/>
        <v/>
      </c>
      <c r="S91" s="165" t="str">
        <f t="shared" si="18"/>
        <v/>
      </c>
      <c r="T91" s="166" t="str">
        <f t="shared" si="18"/>
        <v/>
      </c>
      <c r="U91" s="164" t="str">
        <f t="shared" si="18"/>
        <v/>
      </c>
      <c r="V91" s="165" t="str">
        <f t="shared" ref="V91:V100" si="23">_xlfn.IFNA(INDEX(V$44:V$68,MATCH($D91,$D$44:$D$68,0)),"")</f>
        <v/>
      </c>
      <c r="W91" s="166" t="str">
        <f t="shared" si="19"/>
        <v/>
      </c>
    </row>
    <row r="92" spans="2:23" hidden="1" outlineLevel="1" x14ac:dyDescent="0.3">
      <c r="B92" s="161" t="str">
        <f t="shared" ref="B92:C100" si="24">_xlfn.IFNA(INDEX(B$44:B$68,MATCH($D92,$D$44:$D$68,0)),"")</f>
        <v/>
      </c>
      <c r="C92" s="162" t="str">
        <f t="shared" si="24"/>
        <v/>
      </c>
      <c r="D92" s="163">
        <f t="shared" si="22"/>
        <v>17</v>
      </c>
      <c r="E92" s="170" t="str">
        <f t="shared" si="20"/>
        <v/>
      </c>
      <c r="F92" s="164" t="str">
        <f t="shared" si="21"/>
        <v/>
      </c>
      <c r="G92" s="165" t="str">
        <f t="shared" si="21"/>
        <v/>
      </c>
      <c r="H92" s="166" t="str">
        <f t="shared" si="21"/>
        <v/>
      </c>
      <c r="I92" s="164" t="str">
        <f t="shared" si="21"/>
        <v/>
      </c>
      <c r="J92" s="165" t="str">
        <f t="shared" si="21"/>
        <v/>
      </c>
      <c r="K92" s="166" t="str">
        <f t="shared" si="21"/>
        <v/>
      </c>
      <c r="L92" s="164" t="str">
        <f t="shared" si="21"/>
        <v/>
      </c>
      <c r="M92" s="165" t="str">
        <f t="shared" si="21"/>
        <v/>
      </c>
      <c r="N92" s="166" t="str">
        <f t="shared" si="21"/>
        <v/>
      </c>
      <c r="O92" s="164" t="str">
        <f t="shared" si="21"/>
        <v/>
      </c>
      <c r="P92" s="165" t="str">
        <f t="shared" si="21"/>
        <v/>
      </c>
      <c r="Q92" s="166" t="str">
        <f t="shared" si="21"/>
        <v/>
      </c>
      <c r="R92" s="164" t="str">
        <f t="shared" si="21"/>
        <v/>
      </c>
      <c r="S92" s="165" t="str">
        <f t="shared" si="21"/>
        <v/>
      </c>
      <c r="T92" s="166" t="str">
        <f t="shared" si="21"/>
        <v/>
      </c>
      <c r="U92" s="164" t="str">
        <f t="shared" si="21"/>
        <v/>
      </c>
      <c r="V92" s="165" t="str">
        <f t="shared" si="23"/>
        <v/>
      </c>
      <c r="W92" s="166" t="str">
        <f t="shared" si="19"/>
        <v/>
      </c>
    </row>
    <row r="93" spans="2:23" hidden="1" outlineLevel="1" x14ac:dyDescent="0.3">
      <c r="B93" s="161" t="str">
        <f t="shared" si="24"/>
        <v/>
      </c>
      <c r="C93" s="162" t="str">
        <f t="shared" si="24"/>
        <v/>
      </c>
      <c r="D93" s="163">
        <f t="shared" si="22"/>
        <v>18</v>
      </c>
      <c r="E93" s="170" t="str">
        <f t="shared" si="20"/>
        <v/>
      </c>
      <c r="F93" s="164" t="str">
        <f t="shared" ref="F93:U100" si="25">_xlfn.IFNA(INDEX(F$44:F$68,MATCH($D93,$D$44:$D$68,0)),"")</f>
        <v/>
      </c>
      <c r="G93" s="165" t="str">
        <f t="shared" si="25"/>
        <v/>
      </c>
      <c r="H93" s="166" t="str">
        <f t="shared" si="25"/>
        <v/>
      </c>
      <c r="I93" s="164" t="str">
        <f t="shared" si="25"/>
        <v/>
      </c>
      <c r="J93" s="165" t="str">
        <f t="shared" si="25"/>
        <v/>
      </c>
      <c r="K93" s="166" t="str">
        <f t="shared" si="25"/>
        <v/>
      </c>
      <c r="L93" s="164" t="str">
        <f t="shared" si="25"/>
        <v/>
      </c>
      <c r="M93" s="165" t="str">
        <f t="shared" si="25"/>
        <v/>
      </c>
      <c r="N93" s="166" t="str">
        <f t="shared" si="25"/>
        <v/>
      </c>
      <c r="O93" s="164" t="str">
        <f t="shared" si="25"/>
        <v/>
      </c>
      <c r="P93" s="165" t="str">
        <f t="shared" si="25"/>
        <v/>
      </c>
      <c r="Q93" s="166" t="str">
        <f t="shared" si="25"/>
        <v/>
      </c>
      <c r="R93" s="164" t="str">
        <f t="shared" si="25"/>
        <v/>
      </c>
      <c r="S93" s="165" t="str">
        <f t="shared" si="25"/>
        <v/>
      </c>
      <c r="T93" s="166" t="str">
        <f t="shared" si="25"/>
        <v/>
      </c>
      <c r="U93" s="164" t="str">
        <f t="shared" si="25"/>
        <v/>
      </c>
      <c r="V93" s="165" t="str">
        <f t="shared" si="23"/>
        <v/>
      </c>
      <c r="W93" s="166" t="str">
        <f t="shared" si="19"/>
        <v/>
      </c>
    </row>
    <row r="94" spans="2:23" hidden="1" outlineLevel="1" x14ac:dyDescent="0.3">
      <c r="B94" s="161" t="str">
        <f t="shared" si="24"/>
        <v/>
      </c>
      <c r="C94" s="162" t="str">
        <f t="shared" si="24"/>
        <v/>
      </c>
      <c r="D94" s="163">
        <f t="shared" si="22"/>
        <v>19</v>
      </c>
      <c r="E94" s="170" t="str">
        <f t="shared" si="20"/>
        <v/>
      </c>
      <c r="F94" s="164" t="str">
        <f t="shared" si="25"/>
        <v/>
      </c>
      <c r="G94" s="165" t="str">
        <f t="shared" si="25"/>
        <v/>
      </c>
      <c r="H94" s="166" t="str">
        <f t="shared" si="25"/>
        <v/>
      </c>
      <c r="I94" s="164" t="str">
        <f t="shared" si="25"/>
        <v/>
      </c>
      <c r="J94" s="165" t="str">
        <f t="shared" si="25"/>
        <v/>
      </c>
      <c r="K94" s="166" t="str">
        <f t="shared" si="25"/>
        <v/>
      </c>
      <c r="L94" s="164" t="str">
        <f t="shared" si="25"/>
        <v/>
      </c>
      <c r="M94" s="165" t="str">
        <f t="shared" si="25"/>
        <v/>
      </c>
      <c r="N94" s="166" t="str">
        <f t="shared" si="25"/>
        <v/>
      </c>
      <c r="O94" s="164" t="str">
        <f t="shared" si="25"/>
        <v/>
      </c>
      <c r="P94" s="165" t="str">
        <f t="shared" si="25"/>
        <v/>
      </c>
      <c r="Q94" s="166" t="str">
        <f t="shared" si="25"/>
        <v/>
      </c>
      <c r="R94" s="164" t="str">
        <f t="shared" si="25"/>
        <v/>
      </c>
      <c r="S94" s="165" t="str">
        <f t="shared" si="25"/>
        <v/>
      </c>
      <c r="T94" s="166" t="str">
        <f t="shared" si="25"/>
        <v/>
      </c>
      <c r="U94" s="164" t="str">
        <f t="shared" si="25"/>
        <v/>
      </c>
      <c r="V94" s="165" t="str">
        <f t="shared" si="23"/>
        <v/>
      </c>
      <c r="W94" s="166" t="str">
        <f t="shared" si="19"/>
        <v/>
      </c>
    </row>
    <row r="95" spans="2:23" hidden="1" outlineLevel="1" x14ac:dyDescent="0.3">
      <c r="B95" s="161" t="str">
        <f t="shared" si="24"/>
        <v/>
      </c>
      <c r="C95" s="162" t="str">
        <f t="shared" si="24"/>
        <v/>
      </c>
      <c r="D95" s="163">
        <f t="shared" si="22"/>
        <v>20</v>
      </c>
      <c r="E95" s="170" t="str">
        <f t="shared" si="20"/>
        <v/>
      </c>
      <c r="F95" s="164" t="str">
        <f t="shared" si="25"/>
        <v/>
      </c>
      <c r="G95" s="165" t="str">
        <f t="shared" si="25"/>
        <v/>
      </c>
      <c r="H95" s="166" t="str">
        <f t="shared" si="25"/>
        <v/>
      </c>
      <c r="I95" s="164" t="str">
        <f t="shared" si="25"/>
        <v/>
      </c>
      <c r="J95" s="165" t="str">
        <f t="shared" si="25"/>
        <v/>
      </c>
      <c r="K95" s="166" t="str">
        <f t="shared" si="25"/>
        <v/>
      </c>
      <c r="L95" s="164" t="str">
        <f t="shared" si="25"/>
        <v/>
      </c>
      <c r="M95" s="165" t="str">
        <f t="shared" si="25"/>
        <v/>
      </c>
      <c r="N95" s="166" t="str">
        <f t="shared" si="25"/>
        <v/>
      </c>
      <c r="O95" s="164" t="str">
        <f t="shared" si="25"/>
        <v/>
      </c>
      <c r="P95" s="165" t="str">
        <f t="shared" si="25"/>
        <v/>
      </c>
      <c r="Q95" s="166" t="str">
        <f t="shared" si="25"/>
        <v/>
      </c>
      <c r="R95" s="164" t="str">
        <f t="shared" si="25"/>
        <v/>
      </c>
      <c r="S95" s="165" t="str">
        <f t="shared" si="25"/>
        <v/>
      </c>
      <c r="T95" s="166" t="str">
        <f t="shared" si="25"/>
        <v/>
      </c>
      <c r="U95" s="164" t="str">
        <f t="shared" si="25"/>
        <v/>
      </c>
      <c r="V95" s="165" t="str">
        <f t="shared" si="23"/>
        <v/>
      </c>
      <c r="W95" s="166" t="str">
        <f t="shared" si="19"/>
        <v/>
      </c>
    </row>
    <row r="96" spans="2:23" hidden="1" outlineLevel="1" x14ac:dyDescent="0.3">
      <c r="B96" s="161" t="str">
        <f t="shared" si="24"/>
        <v/>
      </c>
      <c r="C96" s="162" t="str">
        <f t="shared" si="24"/>
        <v/>
      </c>
      <c r="D96" s="163">
        <f t="shared" si="22"/>
        <v>21</v>
      </c>
      <c r="E96" s="170" t="str">
        <f t="shared" si="20"/>
        <v/>
      </c>
      <c r="F96" s="164" t="str">
        <f t="shared" si="25"/>
        <v/>
      </c>
      <c r="G96" s="165" t="str">
        <f t="shared" si="25"/>
        <v/>
      </c>
      <c r="H96" s="166" t="str">
        <f t="shared" si="25"/>
        <v/>
      </c>
      <c r="I96" s="164" t="str">
        <f t="shared" si="25"/>
        <v/>
      </c>
      <c r="J96" s="165" t="str">
        <f t="shared" si="25"/>
        <v/>
      </c>
      <c r="K96" s="166" t="str">
        <f t="shared" si="25"/>
        <v/>
      </c>
      <c r="L96" s="164" t="str">
        <f t="shared" si="25"/>
        <v/>
      </c>
      <c r="M96" s="165" t="str">
        <f t="shared" si="25"/>
        <v/>
      </c>
      <c r="N96" s="166" t="str">
        <f t="shared" si="25"/>
        <v/>
      </c>
      <c r="O96" s="164" t="str">
        <f t="shared" si="25"/>
        <v/>
      </c>
      <c r="P96" s="165" t="str">
        <f t="shared" si="25"/>
        <v/>
      </c>
      <c r="Q96" s="166" t="str">
        <f t="shared" si="25"/>
        <v/>
      </c>
      <c r="R96" s="164" t="str">
        <f t="shared" si="25"/>
        <v/>
      </c>
      <c r="S96" s="165" t="str">
        <f t="shared" si="25"/>
        <v/>
      </c>
      <c r="T96" s="166" t="str">
        <f t="shared" si="25"/>
        <v/>
      </c>
      <c r="U96" s="164" t="str">
        <f t="shared" si="25"/>
        <v/>
      </c>
      <c r="V96" s="165" t="str">
        <f t="shared" si="23"/>
        <v/>
      </c>
      <c r="W96" s="166" t="str">
        <f t="shared" si="19"/>
        <v/>
      </c>
    </row>
    <row r="97" spans="2:23" hidden="1" outlineLevel="1" x14ac:dyDescent="0.3">
      <c r="B97" s="161" t="str">
        <f t="shared" si="24"/>
        <v/>
      </c>
      <c r="C97" s="162" t="str">
        <f t="shared" si="24"/>
        <v/>
      </c>
      <c r="D97" s="163">
        <f t="shared" si="22"/>
        <v>22</v>
      </c>
      <c r="E97" s="170" t="str">
        <f t="shared" si="20"/>
        <v/>
      </c>
      <c r="F97" s="164" t="str">
        <f t="shared" si="25"/>
        <v/>
      </c>
      <c r="G97" s="165" t="str">
        <f t="shared" si="25"/>
        <v/>
      </c>
      <c r="H97" s="166" t="str">
        <f t="shared" si="25"/>
        <v/>
      </c>
      <c r="I97" s="164" t="str">
        <f t="shared" si="25"/>
        <v/>
      </c>
      <c r="J97" s="165" t="str">
        <f t="shared" si="25"/>
        <v/>
      </c>
      <c r="K97" s="166" t="str">
        <f t="shared" si="25"/>
        <v/>
      </c>
      <c r="L97" s="164" t="str">
        <f t="shared" si="25"/>
        <v/>
      </c>
      <c r="M97" s="165" t="str">
        <f t="shared" si="25"/>
        <v/>
      </c>
      <c r="N97" s="166" t="str">
        <f t="shared" si="25"/>
        <v/>
      </c>
      <c r="O97" s="164" t="str">
        <f t="shared" si="25"/>
        <v/>
      </c>
      <c r="P97" s="165" t="str">
        <f t="shared" si="25"/>
        <v/>
      </c>
      <c r="Q97" s="166" t="str">
        <f t="shared" si="25"/>
        <v/>
      </c>
      <c r="R97" s="164" t="str">
        <f t="shared" si="25"/>
        <v/>
      </c>
      <c r="S97" s="165" t="str">
        <f t="shared" si="25"/>
        <v/>
      </c>
      <c r="T97" s="166" t="str">
        <f t="shared" si="25"/>
        <v/>
      </c>
      <c r="U97" s="164" t="str">
        <f t="shared" si="25"/>
        <v/>
      </c>
      <c r="V97" s="165" t="str">
        <f t="shared" si="23"/>
        <v/>
      </c>
      <c r="W97" s="166" t="str">
        <f t="shared" si="19"/>
        <v/>
      </c>
    </row>
    <row r="98" spans="2:23" hidden="1" outlineLevel="1" x14ac:dyDescent="0.3">
      <c r="B98" s="161" t="str">
        <f t="shared" si="24"/>
        <v/>
      </c>
      <c r="C98" s="162" t="str">
        <f t="shared" si="24"/>
        <v/>
      </c>
      <c r="D98" s="163">
        <f t="shared" si="22"/>
        <v>23</v>
      </c>
      <c r="E98" s="170" t="str">
        <f t="shared" si="20"/>
        <v/>
      </c>
      <c r="F98" s="164" t="str">
        <f t="shared" si="25"/>
        <v/>
      </c>
      <c r="G98" s="165" t="str">
        <f t="shared" si="25"/>
        <v/>
      </c>
      <c r="H98" s="166" t="str">
        <f t="shared" si="25"/>
        <v/>
      </c>
      <c r="I98" s="164" t="str">
        <f t="shared" si="25"/>
        <v/>
      </c>
      <c r="J98" s="165" t="str">
        <f t="shared" si="25"/>
        <v/>
      </c>
      <c r="K98" s="166" t="str">
        <f t="shared" si="25"/>
        <v/>
      </c>
      <c r="L98" s="164" t="str">
        <f t="shared" si="25"/>
        <v/>
      </c>
      <c r="M98" s="165" t="str">
        <f t="shared" si="25"/>
        <v/>
      </c>
      <c r="N98" s="166" t="str">
        <f t="shared" si="25"/>
        <v/>
      </c>
      <c r="O98" s="164" t="str">
        <f t="shared" si="25"/>
        <v/>
      </c>
      <c r="P98" s="165" t="str">
        <f t="shared" si="25"/>
        <v/>
      </c>
      <c r="Q98" s="166" t="str">
        <f t="shared" si="25"/>
        <v/>
      </c>
      <c r="R98" s="164" t="str">
        <f t="shared" si="25"/>
        <v/>
      </c>
      <c r="S98" s="165" t="str">
        <f t="shared" si="25"/>
        <v/>
      </c>
      <c r="T98" s="166" t="str">
        <f t="shared" si="25"/>
        <v/>
      </c>
      <c r="U98" s="164" t="str">
        <f t="shared" si="25"/>
        <v/>
      </c>
      <c r="V98" s="165" t="str">
        <f t="shared" si="23"/>
        <v/>
      </c>
      <c r="W98" s="166" t="str">
        <f t="shared" si="19"/>
        <v/>
      </c>
    </row>
    <row r="99" spans="2:23" hidden="1" outlineLevel="1" x14ac:dyDescent="0.3">
      <c r="B99" s="161" t="str">
        <f t="shared" si="24"/>
        <v/>
      </c>
      <c r="C99" s="162" t="str">
        <f t="shared" si="24"/>
        <v/>
      </c>
      <c r="D99" s="163">
        <f t="shared" si="22"/>
        <v>24</v>
      </c>
      <c r="E99" s="170" t="str">
        <f t="shared" si="20"/>
        <v/>
      </c>
      <c r="F99" s="164" t="str">
        <f t="shared" si="25"/>
        <v/>
      </c>
      <c r="G99" s="165" t="str">
        <f t="shared" si="25"/>
        <v/>
      </c>
      <c r="H99" s="166" t="str">
        <f t="shared" si="25"/>
        <v/>
      </c>
      <c r="I99" s="164" t="str">
        <f t="shared" si="25"/>
        <v/>
      </c>
      <c r="J99" s="165" t="str">
        <f t="shared" si="25"/>
        <v/>
      </c>
      <c r="K99" s="166" t="str">
        <f t="shared" si="25"/>
        <v/>
      </c>
      <c r="L99" s="164" t="str">
        <f t="shared" si="25"/>
        <v/>
      </c>
      <c r="M99" s="165" t="str">
        <f t="shared" si="25"/>
        <v/>
      </c>
      <c r="N99" s="166" t="str">
        <f t="shared" si="25"/>
        <v/>
      </c>
      <c r="O99" s="164" t="str">
        <f t="shared" si="25"/>
        <v/>
      </c>
      <c r="P99" s="165" t="str">
        <f t="shared" si="25"/>
        <v/>
      </c>
      <c r="Q99" s="166" t="str">
        <f t="shared" si="25"/>
        <v/>
      </c>
      <c r="R99" s="164" t="str">
        <f t="shared" si="25"/>
        <v/>
      </c>
      <c r="S99" s="165" t="str">
        <f t="shared" si="25"/>
        <v/>
      </c>
      <c r="T99" s="166" t="str">
        <f t="shared" si="25"/>
        <v/>
      </c>
      <c r="U99" s="164" t="str">
        <f t="shared" si="25"/>
        <v/>
      </c>
      <c r="V99" s="165" t="str">
        <f t="shared" si="23"/>
        <v/>
      </c>
      <c r="W99" s="166" t="str">
        <f t="shared" si="19"/>
        <v/>
      </c>
    </row>
    <row r="100" spans="2:23" hidden="1" outlineLevel="1" x14ac:dyDescent="0.3">
      <c r="B100" s="167" t="str">
        <f t="shared" si="24"/>
        <v/>
      </c>
      <c r="C100" s="168" t="str">
        <f t="shared" si="24"/>
        <v/>
      </c>
      <c r="D100" s="169">
        <f t="shared" si="22"/>
        <v>25</v>
      </c>
      <c r="E100" s="172" t="str">
        <f t="shared" si="20"/>
        <v/>
      </c>
      <c r="F100" s="173" t="str">
        <f t="shared" si="25"/>
        <v/>
      </c>
      <c r="G100" s="174" t="str">
        <f t="shared" si="25"/>
        <v/>
      </c>
      <c r="H100" s="175" t="str">
        <f t="shared" si="25"/>
        <v/>
      </c>
      <c r="I100" s="173" t="str">
        <f t="shared" si="25"/>
        <v/>
      </c>
      <c r="J100" s="174" t="str">
        <f t="shared" si="25"/>
        <v/>
      </c>
      <c r="K100" s="175" t="str">
        <f t="shared" si="25"/>
        <v/>
      </c>
      <c r="L100" s="173" t="str">
        <f t="shared" si="25"/>
        <v/>
      </c>
      <c r="M100" s="174" t="str">
        <f t="shared" si="25"/>
        <v/>
      </c>
      <c r="N100" s="175" t="str">
        <f t="shared" si="25"/>
        <v/>
      </c>
      <c r="O100" s="173" t="str">
        <f t="shared" si="25"/>
        <v/>
      </c>
      <c r="P100" s="174" t="str">
        <f t="shared" si="25"/>
        <v/>
      </c>
      <c r="Q100" s="175" t="str">
        <f t="shared" si="25"/>
        <v/>
      </c>
      <c r="R100" s="173" t="str">
        <f t="shared" si="25"/>
        <v/>
      </c>
      <c r="S100" s="174" t="str">
        <f t="shared" si="25"/>
        <v/>
      </c>
      <c r="T100" s="175" t="str">
        <f t="shared" si="25"/>
        <v/>
      </c>
      <c r="U100" s="173" t="str">
        <f t="shared" si="25"/>
        <v/>
      </c>
      <c r="V100" s="174" t="str">
        <f t="shared" si="23"/>
        <v/>
      </c>
      <c r="W100" s="175" t="str">
        <f t="shared" si="19"/>
        <v/>
      </c>
    </row>
    <row r="101" spans="2:23" collapsed="1" x14ac:dyDescent="0.3">
      <c r="B101" s="183" t="s">
        <v>266</v>
      </c>
    </row>
    <row r="102" spans="2:23" x14ac:dyDescent="0.3"/>
    <row r="103" spans="2:23" ht="17.399999999999999" x14ac:dyDescent="0.3">
      <c r="B103" s="263" t="s">
        <v>217</v>
      </c>
      <c r="C103" s="264"/>
      <c r="D103" s="117"/>
      <c r="E103" s="12"/>
      <c r="F103" s="12"/>
      <c r="G103" s="12"/>
      <c r="H103" s="12"/>
      <c r="I103" s="12"/>
      <c r="J103" s="12"/>
      <c r="K103" s="12"/>
      <c r="L103" s="12"/>
      <c r="M103" s="12"/>
      <c r="N103" s="12"/>
      <c r="O103" s="12"/>
      <c r="P103" s="12"/>
      <c r="Q103" s="12"/>
      <c r="R103" s="12"/>
      <c r="S103" s="12"/>
      <c r="T103" s="12"/>
      <c r="U103" s="12"/>
      <c r="V103" s="12"/>
      <c r="W103" s="13"/>
    </row>
    <row r="104" spans="2:23" ht="17.399999999999999" x14ac:dyDescent="0.3">
      <c r="B104" s="265"/>
      <c r="C104" s="235"/>
      <c r="D104" s="119"/>
      <c r="E104" s="14"/>
      <c r="F104" s="14"/>
      <c r="G104" s="14"/>
      <c r="H104" s="14"/>
      <c r="I104" s="14"/>
      <c r="J104" s="14"/>
      <c r="K104" s="14"/>
      <c r="L104" s="14"/>
      <c r="M104" s="14"/>
      <c r="N104" s="14"/>
      <c r="O104" s="14"/>
      <c r="P104" s="14"/>
      <c r="Q104" s="14"/>
      <c r="R104" s="14"/>
      <c r="S104" s="14"/>
      <c r="T104" s="14"/>
      <c r="U104" s="14"/>
      <c r="V104" s="14"/>
      <c r="W104" s="154"/>
    </row>
    <row r="105" spans="2:23" ht="75" customHeight="1" x14ac:dyDescent="0.3">
      <c r="B105" s="274" t="s">
        <v>146</v>
      </c>
      <c r="C105" s="274" t="s">
        <v>147</v>
      </c>
      <c r="D105" s="274" t="s">
        <v>242</v>
      </c>
      <c r="E105" s="260" t="s">
        <v>253</v>
      </c>
      <c r="F105" s="277" t="str">
        <f>'MCA - Design'!$B$14</f>
        <v>Support the achievement of Government net zero targets to mitigate climate change impacts</v>
      </c>
      <c r="G105" s="278"/>
      <c r="H105" s="279"/>
      <c r="I105" s="277" t="str">
        <f>'MCA - Design'!$B$17</f>
        <v>Achieve value for money in investment and procurement decisions</v>
      </c>
      <c r="J105" s="278"/>
      <c r="K105" s="279"/>
      <c r="L105" s="277" t="str">
        <f>'MCA - Design'!$B$20</f>
        <v xml:space="preserve">Reduce risk and uncertainty in organisational objectives being achieved, considering financial exposure, safety, environmental, social, and reputational risks </v>
      </c>
      <c r="M105" s="278"/>
      <c r="N105" s="279"/>
      <c r="O105" s="277" t="str">
        <f>'MCA - Design'!$B$23</f>
        <v>Apply a systematic approach to deliver broad outcomes, considering safety, environmental, and social benefits</v>
      </c>
      <c r="P105" s="278"/>
      <c r="Q105" s="279"/>
      <c r="R105" s="277" t="str">
        <f>'MCA - Design'!$B$26</f>
        <v>[Insert agency objective]</v>
      </c>
      <c r="S105" s="278"/>
      <c r="T105" s="279"/>
      <c r="U105" s="277" t="str">
        <f>'MCA - Design'!$B$29</f>
        <v>[Insert agency objective]</v>
      </c>
      <c r="V105" s="278"/>
      <c r="W105" s="279"/>
    </row>
    <row r="106" spans="2:23" ht="38.4" customHeight="1" x14ac:dyDescent="0.3">
      <c r="B106" s="276"/>
      <c r="C106" s="276"/>
      <c r="D106" s="276"/>
      <c r="E106" s="262"/>
      <c r="F106" s="123" t="str">
        <f>IF('MCA - Design'!$D$14="","",'MCA - Design'!$D$14)</f>
        <v>Impact</v>
      </c>
      <c r="G106" s="122" t="str">
        <f>IF('MCA - Design'!$D$15="","",'MCA - Design'!$D$15)</f>
        <v>Agency's Ability to Influence</v>
      </c>
      <c r="H106" s="122" t="str">
        <f>IF('MCA - Design'!$D$16="","",'MCA - Design'!$D$16)</f>
        <v>Criteria 3</v>
      </c>
      <c r="I106" s="123" t="str">
        <f>IF('MCA - Design'!$D$17="","",'MCA - Design'!$D$17)</f>
        <v>Cost Effectiveness</v>
      </c>
      <c r="J106" s="122" t="str">
        <f>IF('MCA - Design'!$D$18="","",'MCA - Design'!$D$18)</f>
        <v>Criteria 5</v>
      </c>
      <c r="K106" s="122" t="str">
        <f>IF('MCA - Design'!$D$19="","",'MCA - Design'!$D$19)</f>
        <v>Criteria 6</v>
      </c>
      <c r="L106" s="123" t="str">
        <f>IF('MCA - Design'!$D$20="","",'MCA - Design'!$D$20)</f>
        <v>Readiness</v>
      </c>
      <c r="M106" s="122" t="str">
        <f>IF('MCA - Design'!$D$21="","",'MCA - Design'!$D$21)</f>
        <v xml:space="preserve">Risk &amp; Constraints </v>
      </c>
      <c r="N106" s="122" t="str">
        <f>IF('MCA - Design'!$D$22="","",'MCA - Design'!$D$22)</f>
        <v/>
      </c>
      <c r="O106" s="123" t="str">
        <f>IF('MCA - Design'!$D$23="","",'MCA - Design'!$D$23)</f>
        <v>Co-benefits</v>
      </c>
      <c r="P106" s="122" t="str">
        <f>IF('MCA - Design'!$D$24="","",'MCA - Design'!$D$24)</f>
        <v/>
      </c>
      <c r="Q106" s="122" t="str">
        <f>IF('MCA - Design'!$D$25="","",'MCA - Design'!$D$25)</f>
        <v/>
      </c>
      <c r="R106" s="123" t="str">
        <f>IF('MCA - Design'!$D$26="","",'MCA - Design'!$D$26)</f>
        <v/>
      </c>
      <c r="S106" s="122" t="str">
        <f>IF('MCA - Design'!$D$27="","",'MCA - Design'!$D$27)</f>
        <v/>
      </c>
      <c r="T106" s="122" t="str">
        <f>IF('MCA - Design'!$D$28="","",'MCA - Design'!$D$28)</f>
        <v/>
      </c>
      <c r="U106" s="123" t="str">
        <f>IF('MCA - Design'!$D$29="","",'MCA - Design'!$D$29)</f>
        <v/>
      </c>
      <c r="V106" s="122" t="str">
        <f>IF('MCA - Design'!$D$30="","",'MCA - Design'!$D$30)</f>
        <v/>
      </c>
      <c r="W106" s="122" t="str">
        <f>IF('MCA - Design'!$D$31="","",'MCA - Design'!$D$31)</f>
        <v/>
      </c>
    </row>
    <row r="107" spans="2:23" x14ac:dyDescent="0.3">
      <c r="B107" s="155">
        <f>'MCA - Apply'!B9</f>
        <v>1</v>
      </c>
      <c r="C107" s="156" t="str">
        <f>'MCA - Apply'!C9</f>
        <v>Low emission zones (for light and or heavy vehicles)</v>
      </c>
      <c r="D107" s="157">
        <f>IF(E107&gt;0,RANK(E107,$E$107:$E$131),"")</f>
        <v>7</v>
      </c>
      <c r="E107" s="171">
        <f t="shared" ref="E107:E131" si="26">SUM(F107:W107)</f>
        <v>15</v>
      </c>
      <c r="F107" s="158">
        <f>'MCA - Apply'!E9</f>
        <v>2</v>
      </c>
      <c r="G107" s="159">
        <f>'MCA - Apply'!H9</f>
        <v>3</v>
      </c>
      <c r="H107" s="160">
        <f>'MCA - Apply'!K9</f>
        <v>0</v>
      </c>
      <c r="I107" s="158">
        <f>'MCA - Apply'!N9</f>
        <v>2</v>
      </c>
      <c r="J107" s="159">
        <f>'MCA - Apply'!Q9</f>
        <v>0</v>
      </c>
      <c r="K107" s="160">
        <f>'MCA - Apply'!T9</f>
        <v>0</v>
      </c>
      <c r="L107" s="158">
        <f>'MCA - Apply'!W9</f>
        <v>2</v>
      </c>
      <c r="M107" s="159">
        <f>'MCA - Apply'!Z9</f>
        <v>2</v>
      </c>
      <c r="N107" s="160">
        <f>'MCA - Apply'!AC9</f>
        <v>0</v>
      </c>
      <c r="O107" s="158">
        <f>'MCA - Apply'!AF9</f>
        <v>4</v>
      </c>
      <c r="P107" s="159">
        <f>'MCA - Apply'!AI9</f>
        <v>0</v>
      </c>
      <c r="Q107" s="160">
        <f>'MCA - Apply'!AL9</f>
        <v>0</v>
      </c>
      <c r="R107" s="158">
        <f>'MCA - Apply'!AO9</f>
        <v>0</v>
      </c>
      <c r="S107" s="159">
        <f>'MCA - Apply'!AR9</f>
        <v>0</v>
      </c>
      <c r="T107" s="160">
        <f>'MCA - Apply'!AU9</f>
        <v>0</v>
      </c>
      <c r="U107" s="158">
        <f>'MCA - Apply'!AX9</f>
        <v>0</v>
      </c>
      <c r="V107" s="159">
        <f>'MCA - Apply'!BA9</f>
        <v>0</v>
      </c>
      <c r="W107" s="160">
        <f>'MCA - Apply'!BD9</f>
        <v>0</v>
      </c>
    </row>
    <row r="108" spans="2:23" x14ac:dyDescent="0.3">
      <c r="B108" s="161">
        <f>'MCA - Apply'!B10</f>
        <v>2</v>
      </c>
      <c r="C108" s="162" t="str">
        <f>'MCA - Apply'!C10</f>
        <v>Incentivising investment in low emitting freight technologies</v>
      </c>
      <c r="D108" s="163">
        <f t="shared" ref="D108:D131" si="27">IF(E108&gt;0,RANK(E108,$E$107:$E$131),"")</f>
        <v>5</v>
      </c>
      <c r="E108" s="170">
        <f t="shared" si="26"/>
        <v>16</v>
      </c>
      <c r="F108" s="164">
        <f>'MCA - Apply'!E10</f>
        <v>5</v>
      </c>
      <c r="G108" s="165">
        <f>'MCA - Apply'!H10</f>
        <v>2</v>
      </c>
      <c r="H108" s="166">
        <f>'MCA - Apply'!K10</f>
        <v>0</v>
      </c>
      <c r="I108" s="164">
        <f>'MCA - Apply'!N10</f>
        <v>1</v>
      </c>
      <c r="J108" s="165">
        <f>'MCA - Apply'!Q10</f>
        <v>0</v>
      </c>
      <c r="K108" s="166">
        <f>'MCA - Apply'!T10</f>
        <v>0</v>
      </c>
      <c r="L108" s="164">
        <f>'MCA - Apply'!W10</f>
        <v>3</v>
      </c>
      <c r="M108" s="165">
        <f>'MCA - Apply'!Z10</f>
        <v>1</v>
      </c>
      <c r="N108" s="166">
        <f>'MCA - Apply'!AC10</f>
        <v>0</v>
      </c>
      <c r="O108" s="164">
        <f>'MCA - Apply'!AF10</f>
        <v>4</v>
      </c>
      <c r="P108" s="165">
        <f>'MCA - Apply'!AI10</f>
        <v>0</v>
      </c>
      <c r="Q108" s="166">
        <f>'MCA - Apply'!AL10</f>
        <v>0</v>
      </c>
      <c r="R108" s="164">
        <f>'MCA - Apply'!AO10</f>
        <v>0</v>
      </c>
      <c r="S108" s="165">
        <f>'MCA - Apply'!AR10</f>
        <v>0</v>
      </c>
      <c r="T108" s="166">
        <f>'MCA - Apply'!AU10</f>
        <v>0</v>
      </c>
      <c r="U108" s="164">
        <f>'MCA - Apply'!AX10</f>
        <v>0</v>
      </c>
      <c r="V108" s="165">
        <f>'MCA - Apply'!BA10</f>
        <v>0</v>
      </c>
      <c r="W108" s="166">
        <f>'MCA - Apply'!BD10</f>
        <v>0</v>
      </c>
    </row>
    <row r="109" spans="2:23" x14ac:dyDescent="0.3">
      <c r="B109" s="161">
        <f>'MCA - Apply'!B11</f>
        <v>3</v>
      </c>
      <c r="C109" s="162" t="str">
        <f>'MCA - Apply'!C11</f>
        <v>Intervention 3</v>
      </c>
      <c r="D109" s="163">
        <f t="shared" si="27"/>
        <v>4</v>
      </c>
      <c r="E109" s="170">
        <f t="shared" si="26"/>
        <v>20</v>
      </c>
      <c r="F109" s="164">
        <f>'MCA - Apply'!E11</f>
        <v>3</v>
      </c>
      <c r="G109" s="165">
        <f>'MCA - Apply'!H11</f>
        <v>4</v>
      </c>
      <c r="H109" s="166">
        <f>'MCA - Apply'!K11</f>
        <v>0</v>
      </c>
      <c r="I109" s="164">
        <f>'MCA - Apply'!N11</f>
        <v>2</v>
      </c>
      <c r="J109" s="165">
        <f>'MCA - Apply'!Q11</f>
        <v>0</v>
      </c>
      <c r="K109" s="166">
        <f>'MCA - Apply'!T11</f>
        <v>0</v>
      </c>
      <c r="L109" s="164">
        <f>'MCA - Apply'!W11</f>
        <v>4</v>
      </c>
      <c r="M109" s="165">
        <f>'MCA - Apply'!Z11</f>
        <v>4</v>
      </c>
      <c r="N109" s="166">
        <f>'MCA - Apply'!AC11</f>
        <v>0</v>
      </c>
      <c r="O109" s="164">
        <f>'MCA - Apply'!AF11</f>
        <v>3</v>
      </c>
      <c r="P109" s="165">
        <f>'MCA - Apply'!AI11</f>
        <v>0</v>
      </c>
      <c r="Q109" s="166">
        <f>'MCA - Apply'!AL11</f>
        <v>0</v>
      </c>
      <c r="R109" s="164">
        <f>'MCA - Apply'!AO11</f>
        <v>0</v>
      </c>
      <c r="S109" s="165">
        <f>'MCA - Apply'!AR11</f>
        <v>0</v>
      </c>
      <c r="T109" s="166">
        <f>'MCA - Apply'!AU11</f>
        <v>0</v>
      </c>
      <c r="U109" s="164">
        <f>'MCA - Apply'!AX11</f>
        <v>0</v>
      </c>
      <c r="V109" s="165">
        <f>'MCA - Apply'!BA11</f>
        <v>0</v>
      </c>
      <c r="W109" s="166">
        <f>'MCA - Apply'!BD11</f>
        <v>0</v>
      </c>
    </row>
    <row r="110" spans="2:23" x14ac:dyDescent="0.3">
      <c r="B110" s="161">
        <f>'MCA - Apply'!B12</f>
        <v>4</v>
      </c>
      <c r="C110" s="162" t="str">
        <f>'MCA - Apply'!C12</f>
        <v>Intervention 4</v>
      </c>
      <c r="D110" s="163">
        <f t="shared" si="27"/>
        <v>3</v>
      </c>
      <c r="E110" s="170">
        <f t="shared" si="26"/>
        <v>21</v>
      </c>
      <c r="F110" s="164">
        <f>'MCA - Apply'!E12</f>
        <v>3</v>
      </c>
      <c r="G110" s="165">
        <f>'MCA - Apply'!H12</f>
        <v>5</v>
      </c>
      <c r="H110" s="166">
        <f>'MCA - Apply'!K12</f>
        <v>0</v>
      </c>
      <c r="I110" s="164">
        <f>'MCA - Apply'!N12</f>
        <v>4</v>
      </c>
      <c r="J110" s="165">
        <f>'MCA - Apply'!Q12</f>
        <v>0</v>
      </c>
      <c r="K110" s="166">
        <f>'MCA - Apply'!T12</f>
        <v>0</v>
      </c>
      <c r="L110" s="164">
        <f>'MCA - Apply'!W12</f>
        <v>2</v>
      </c>
      <c r="M110" s="165">
        <f>'MCA - Apply'!Z12</f>
        <v>5</v>
      </c>
      <c r="N110" s="166">
        <f>'MCA - Apply'!AC12</f>
        <v>0</v>
      </c>
      <c r="O110" s="164">
        <f>'MCA - Apply'!AF12</f>
        <v>2</v>
      </c>
      <c r="P110" s="165">
        <f>'MCA - Apply'!AI12</f>
        <v>0</v>
      </c>
      <c r="Q110" s="166">
        <f>'MCA - Apply'!AL12</f>
        <v>0</v>
      </c>
      <c r="R110" s="164">
        <f>'MCA - Apply'!AO12</f>
        <v>0</v>
      </c>
      <c r="S110" s="165">
        <f>'MCA - Apply'!AR12</f>
        <v>0</v>
      </c>
      <c r="T110" s="166">
        <f>'MCA - Apply'!AU12</f>
        <v>0</v>
      </c>
      <c r="U110" s="164">
        <f>'MCA - Apply'!AX12</f>
        <v>0</v>
      </c>
      <c r="V110" s="165">
        <f>'MCA - Apply'!BA12</f>
        <v>0</v>
      </c>
      <c r="W110" s="166">
        <f>'MCA - Apply'!BD12</f>
        <v>0</v>
      </c>
    </row>
    <row r="111" spans="2:23" x14ac:dyDescent="0.3">
      <c r="B111" s="161">
        <f>'MCA - Apply'!B13</f>
        <v>5</v>
      </c>
      <c r="C111" s="162" t="str">
        <f>'MCA - Apply'!C13</f>
        <v>Intervention 5</v>
      </c>
      <c r="D111" s="163">
        <f t="shared" si="27"/>
        <v>8</v>
      </c>
      <c r="E111" s="170">
        <f t="shared" si="26"/>
        <v>11</v>
      </c>
      <c r="F111" s="164">
        <f>'MCA - Apply'!E13</f>
        <v>1</v>
      </c>
      <c r="G111" s="165">
        <f>'MCA - Apply'!H13</f>
        <v>1</v>
      </c>
      <c r="H111" s="166">
        <f>'MCA - Apply'!K13</f>
        <v>0</v>
      </c>
      <c r="I111" s="164">
        <f>'MCA - Apply'!N13</f>
        <v>2</v>
      </c>
      <c r="J111" s="165">
        <f>'MCA - Apply'!Q13</f>
        <v>0</v>
      </c>
      <c r="K111" s="166">
        <f>'MCA - Apply'!T13</f>
        <v>0</v>
      </c>
      <c r="L111" s="164">
        <f>'MCA - Apply'!W13</f>
        <v>2</v>
      </c>
      <c r="M111" s="165">
        <f>'MCA - Apply'!Z13</f>
        <v>4</v>
      </c>
      <c r="N111" s="166">
        <f>'MCA - Apply'!AC13</f>
        <v>0</v>
      </c>
      <c r="O111" s="164">
        <f>'MCA - Apply'!AF13</f>
        <v>1</v>
      </c>
      <c r="P111" s="165">
        <f>'MCA - Apply'!AI13</f>
        <v>0</v>
      </c>
      <c r="Q111" s="166">
        <f>'MCA - Apply'!AL13</f>
        <v>0</v>
      </c>
      <c r="R111" s="164">
        <f>'MCA - Apply'!AO13</f>
        <v>0</v>
      </c>
      <c r="S111" s="165">
        <f>'MCA - Apply'!AR13</f>
        <v>0</v>
      </c>
      <c r="T111" s="166">
        <f>'MCA - Apply'!AU13</f>
        <v>0</v>
      </c>
      <c r="U111" s="164">
        <f>'MCA - Apply'!AX13</f>
        <v>0</v>
      </c>
      <c r="V111" s="165">
        <f>'MCA - Apply'!BA13</f>
        <v>0</v>
      </c>
      <c r="W111" s="166">
        <f>'MCA - Apply'!BD13</f>
        <v>0</v>
      </c>
    </row>
    <row r="112" spans="2:23" x14ac:dyDescent="0.3">
      <c r="B112" s="161">
        <f>'MCA - Apply'!B14</f>
        <v>6</v>
      </c>
      <c r="C112" s="162" t="str">
        <f>'MCA - Apply'!C14</f>
        <v>Intervention 6</v>
      </c>
      <c r="D112" s="163">
        <f t="shared" si="27"/>
        <v>5</v>
      </c>
      <c r="E112" s="170">
        <f t="shared" si="26"/>
        <v>16</v>
      </c>
      <c r="F112" s="164">
        <f>'MCA - Apply'!E14</f>
        <v>4</v>
      </c>
      <c r="G112" s="165">
        <f>'MCA - Apply'!H14</f>
        <v>2</v>
      </c>
      <c r="H112" s="166">
        <f>'MCA - Apply'!K14</f>
        <v>0</v>
      </c>
      <c r="I112" s="164">
        <f>'MCA - Apply'!N14</f>
        <v>4</v>
      </c>
      <c r="J112" s="165">
        <f>'MCA - Apply'!Q14</f>
        <v>0</v>
      </c>
      <c r="K112" s="166">
        <f>'MCA - Apply'!T14</f>
        <v>0</v>
      </c>
      <c r="L112" s="164">
        <f>'MCA - Apply'!W14</f>
        <v>3</v>
      </c>
      <c r="M112" s="165">
        <f>'MCA - Apply'!Z14</f>
        <v>1</v>
      </c>
      <c r="N112" s="166">
        <f>'MCA - Apply'!AC14</f>
        <v>0</v>
      </c>
      <c r="O112" s="164">
        <f>'MCA - Apply'!AF14</f>
        <v>2</v>
      </c>
      <c r="P112" s="165">
        <f>'MCA - Apply'!AI14</f>
        <v>0</v>
      </c>
      <c r="Q112" s="166">
        <f>'MCA - Apply'!AL14</f>
        <v>0</v>
      </c>
      <c r="R112" s="164">
        <f>'MCA - Apply'!AO14</f>
        <v>0</v>
      </c>
      <c r="S112" s="165">
        <f>'MCA - Apply'!AR14</f>
        <v>0</v>
      </c>
      <c r="T112" s="166">
        <f>'MCA - Apply'!AU14</f>
        <v>0</v>
      </c>
      <c r="U112" s="164">
        <f>'MCA - Apply'!AX14</f>
        <v>0</v>
      </c>
      <c r="V112" s="165">
        <f>'MCA - Apply'!BA14</f>
        <v>0</v>
      </c>
      <c r="W112" s="166">
        <f>'MCA - Apply'!BD14</f>
        <v>0</v>
      </c>
    </row>
    <row r="113" spans="2:23" x14ac:dyDescent="0.3">
      <c r="B113" s="161">
        <f>'MCA - Apply'!B15</f>
        <v>7</v>
      </c>
      <c r="C113" s="162" t="str">
        <f>'MCA - Apply'!C15</f>
        <v>Intervention 7</v>
      </c>
      <c r="D113" s="163">
        <f t="shared" si="27"/>
        <v>2</v>
      </c>
      <c r="E113" s="170">
        <f t="shared" si="26"/>
        <v>26</v>
      </c>
      <c r="F113" s="164">
        <f>'MCA - Apply'!E15</f>
        <v>4</v>
      </c>
      <c r="G113" s="165">
        <f>'MCA - Apply'!H15</f>
        <v>4</v>
      </c>
      <c r="H113" s="166">
        <f>'MCA - Apply'!K15</f>
        <v>0</v>
      </c>
      <c r="I113" s="164">
        <f>'MCA - Apply'!N15</f>
        <v>5</v>
      </c>
      <c r="J113" s="165">
        <f>'MCA - Apply'!Q15</f>
        <v>0</v>
      </c>
      <c r="K113" s="166">
        <f>'MCA - Apply'!T15</f>
        <v>0</v>
      </c>
      <c r="L113" s="164">
        <f>'MCA - Apply'!W15</f>
        <v>5</v>
      </c>
      <c r="M113" s="165">
        <f>'MCA - Apply'!Z15</f>
        <v>4</v>
      </c>
      <c r="N113" s="166">
        <f>'MCA - Apply'!AC15</f>
        <v>0</v>
      </c>
      <c r="O113" s="164">
        <f>'MCA - Apply'!AF15</f>
        <v>4</v>
      </c>
      <c r="P113" s="165">
        <f>'MCA - Apply'!AI15</f>
        <v>0</v>
      </c>
      <c r="Q113" s="166">
        <f>'MCA - Apply'!AL15</f>
        <v>0</v>
      </c>
      <c r="R113" s="164">
        <f>'MCA - Apply'!AO15</f>
        <v>0</v>
      </c>
      <c r="S113" s="165">
        <f>'MCA - Apply'!AR15</f>
        <v>0</v>
      </c>
      <c r="T113" s="166">
        <f>'MCA - Apply'!AU15</f>
        <v>0</v>
      </c>
      <c r="U113" s="164">
        <f>'MCA - Apply'!AX15</f>
        <v>0</v>
      </c>
      <c r="V113" s="165">
        <f>'MCA - Apply'!BA15</f>
        <v>0</v>
      </c>
      <c r="W113" s="166">
        <f>'MCA - Apply'!BD15</f>
        <v>0</v>
      </c>
    </row>
    <row r="114" spans="2:23" x14ac:dyDescent="0.3">
      <c r="B114" s="161">
        <f>'MCA - Apply'!B16</f>
        <v>8</v>
      </c>
      <c r="C114" s="162" t="str">
        <f>'MCA - Apply'!C16</f>
        <v>Intervention 8</v>
      </c>
      <c r="D114" s="163">
        <f t="shared" si="27"/>
        <v>1</v>
      </c>
      <c r="E114" s="170">
        <f t="shared" si="26"/>
        <v>28</v>
      </c>
      <c r="F114" s="164">
        <f>'MCA - Apply'!E16</f>
        <v>4</v>
      </c>
      <c r="G114" s="165">
        <f>'MCA - Apply'!H16</f>
        <v>5</v>
      </c>
      <c r="H114" s="166">
        <f>'MCA - Apply'!K16</f>
        <v>0</v>
      </c>
      <c r="I114" s="164">
        <f>'MCA - Apply'!N16</f>
        <v>5</v>
      </c>
      <c r="J114" s="165">
        <f>'MCA - Apply'!Q16</f>
        <v>0</v>
      </c>
      <c r="K114" s="166">
        <f>'MCA - Apply'!T16</f>
        <v>0</v>
      </c>
      <c r="L114" s="164">
        <f>'MCA - Apply'!W16</f>
        <v>4</v>
      </c>
      <c r="M114" s="165">
        <f>'MCA - Apply'!Z16</f>
        <v>5</v>
      </c>
      <c r="N114" s="166">
        <f>'MCA - Apply'!AC16</f>
        <v>0</v>
      </c>
      <c r="O114" s="164">
        <f>'MCA - Apply'!AF16</f>
        <v>5</v>
      </c>
      <c r="P114" s="165">
        <f>'MCA - Apply'!AI16</f>
        <v>0</v>
      </c>
      <c r="Q114" s="166">
        <f>'MCA - Apply'!AL16</f>
        <v>0</v>
      </c>
      <c r="R114" s="164">
        <f>'MCA - Apply'!AO16</f>
        <v>0</v>
      </c>
      <c r="S114" s="165">
        <f>'MCA - Apply'!AR16</f>
        <v>0</v>
      </c>
      <c r="T114" s="166">
        <f>'MCA - Apply'!AU16</f>
        <v>0</v>
      </c>
      <c r="U114" s="164">
        <f>'MCA - Apply'!AX16</f>
        <v>0</v>
      </c>
      <c r="V114" s="165">
        <f>'MCA - Apply'!BA16</f>
        <v>0</v>
      </c>
      <c r="W114" s="166">
        <f>'MCA - Apply'!BD16</f>
        <v>0</v>
      </c>
    </row>
    <row r="115" spans="2:23" x14ac:dyDescent="0.3">
      <c r="B115" s="161">
        <f>'MCA - Apply'!B17</f>
        <v>9</v>
      </c>
      <c r="C115" s="162" t="str">
        <f>'MCA - Apply'!C17</f>
        <v>[Insert shortlisted intervention name]</v>
      </c>
      <c r="D115" s="163" t="str">
        <f t="shared" si="27"/>
        <v/>
      </c>
      <c r="E115" s="170">
        <f t="shared" si="26"/>
        <v>0</v>
      </c>
      <c r="F115" s="164">
        <f>'MCA - Apply'!E17</f>
        <v>0</v>
      </c>
      <c r="G115" s="165">
        <f>'MCA - Apply'!H17</f>
        <v>0</v>
      </c>
      <c r="H115" s="166">
        <f>'MCA - Apply'!K17</f>
        <v>0</v>
      </c>
      <c r="I115" s="164">
        <f>'MCA - Apply'!N17</f>
        <v>0</v>
      </c>
      <c r="J115" s="165">
        <f>'MCA - Apply'!Q17</f>
        <v>0</v>
      </c>
      <c r="K115" s="166">
        <f>'MCA - Apply'!T17</f>
        <v>0</v>
      </c>
      <c r="L115" s="164">
        <f>'MCA - Apply'!W17</f>
        <v>0</v>
      </c>
      <c r="M115" s="165">
        <f>'MCA - Apply'!Z17</f>
        <v>0</v>
      </c>
      <c r="N115" s="166">
        <f>'MCA - Apply'!AC17</f>
        <v>0</v>
      </c>
      <c r="O115" s="164">
        <f>'MCA - Apply'!AF17</f>
        <v>0</v>
      </c>
      <c r="P115" s="165">
        <f>'MCA - Apply'!AI17</f>
        <v>0</v>
      </c>
      <c r="Q115" s="166">
        <f>'MCA - Apply'!AL17</f>
        <v>0</v>
      </c>
      <c r="R115" s="164">
        <f>'MCA - Apply'!AO17</f>
        <v>0</v>
      </c>
      <c r="S115" s="165">
        <f>'MCA - Apply'!AR17</f>
        <v>0</v>
      </c>
      <c r="T115" s="166">
        <f>'MCA - Apply'!AU17</f>
        <v>0</v>
      </c>
      <c r="U115" s="164">
        <f>'MCA - Apply'!AX17</f>
        <v>0</v>
      </c>
      <c r="V115" s="165">
        <f>'MCA - Apply'!BA17</f>
        <v>0</v>
      </c>
      <c r="W115" s="166">
        <f>'MCA - Apply'!BD17</f>
        <v>0</v>
      </c>
    </row>
    <row r="116" spans="2:23" x14ac:dyDescent="0.3">
      <c r="B116" s="167">
        <f>'MCA - Apply'!B18</f>
        <v>10</v>
      </c>
      <c r="C116" s="168" t="str">
        <f>'MCA - Apply'!C18</f>
        <v>[Insert shortlisted intervention name]</v>
      </c>
      <c r="D116" s="169" t="str">
        <f t="shared" si="27"/>
        <v/>
      </c>
      <c r="E116" s="172">
        <f t="shared" si="26"/>
        <v>0</v>
      </c>
      <c r="F116" s="173">
        <f>'MCA - Apply'!E18</f>
        <v>0</v>
      </c>
      <c r="G116" s="174">
        <f>'MCA - Apply'!H18</f>
        <v>0</v>
      </c>
      <c r="H116" s="175">
        <f>'MCA - Apply'!K18</f>
        <v>0</v>
      </c>
      <c r="I116" s="173">
        <f>'MCA - Apply'!N18</f>
        <v>0</v>
      </c>
      <c r="J116" s="174">
        <f>'MCA - Apply'!Q18</f>
        <v>0</v>
      </c>
      <c r="K116" s="175">
        <f>'MCA - Apply'!T18</f>
        <v>0</v>
      </c>
      <c r="L116" s="173">
        <f>'MCA - Apply'!W18</f>
        <v>0</v>
      </c>
      <c r="M116" s="174">
        <f>'MCA - Apply'!Z18</f>
        <v>0</v>
      </c>
      <c r="N116" s="175">
        <f>'MCA - Apply'!AC18</f>
        <v>0</v>
      </c>
      <c r="O116" s="173">
        <f>'MCA - Apply'!AF18</f>
        <v>0</v>
      </c>
      <c r="P116" s="174">
        <f>'MCA - Apply'!AI18</f>
        <v>0</v>
      </c>
      <c r="Q116" s="175">
        <f>'MCA - Apply'!AL18</f>
        <v>0</v>
      </c>
      <c r="R116" s="173">
        <f>'MCA - Apply'!AO18</f>
        <v>0</v>
      </c>
      <c r="S116" s="174">
        <f>'MCA - Apply'!AR18</f>
        <v>0</v>
      </c>
      <c r="T116" s="175">
        <f>'MCA - Apply'!AU18</f>
        <v>0</v>
      </c>
      <c r="U116" s="173">
        <f>'MCA - Apply'!AX18</f>
        <v>0</v>
      </c>
      <c r="V116" s="174">
        <f>'MCA - Apply'!BA18</f>
        <v>0</v>
      </c>
      <c r="W116" s="175">
        <f>'MCA - Apply'!BD18</f>
        <v>0</v>
      </c>
    </row>
    <row r="117" spans="2:23" hidden="1" outlineLevel="1" x14ac:dyDescent="0.3">
      <c r="B117" s="176">
        <f>'MCA - Apply'!B19</f>
        <v>11</v>
      </c>
      <c r="C117" s="177" t="str">
        <f>'MCA - Apply'!C19</f>
        <v>[Insert shortlisted intervention name]</v>
      </c>
      <c r="D117" s="178" t="str">
        <f t="shared" si="27"/>
        <v/>
      </c>
      <c r="E117" s="179">
        <f t="shared" si="26"/>
        <v>0</v>
      </c>
      <c r="F117" s="180">
        <f>'MCA - Apply'!E19</f>
        <v>0</v>
      </c>
      <c r="G117" s="181">
        <f>'MCA - Apply'!H19</f>
        <v>0</v>
      </c>
      <c r="H117" s="182">
        <f>'MCA - Apply'!K19</f>
        <v>0</v>
      </c>
      <c r="I117" s="180">
        <f>'MCA - Apply'!N19</f>
        <v>0</v>
      </c>
      <c r="J117" s="181">
        <f>'MCA - Apply'!Q19</f>
        <v>0</v>
      </c>
      <c r="K117" s="182">
        <f>'MCA - Apply'!T19</f>
        <v>0</v>
      </c>
      <c r="L117" s="180">
        <f>'MCA - Apply'!W19</f>
        <v>0</v>
      </c>
      <c r="M117" s="181">
        <f>'MCA - Apply'!Z19</f>
        <v>0</v>
      </c>
      <c r="N117" s="182">
        <f>'MCA - Apply'!AC19</f>
        <v>0</v>
      </c>
      <c r="O117" s="180">
        <f>'MCA - Apply'!AF19</f>
        <v>0</v>
      </c>
      <c r="P117" s="181">
        <f>'MCA - Apply'!AI19</f>
        <v>0</v>
      </c>
      <c r="Q117" s="182">
        <f>'MCA - Apply'!AL19</f>
        <v>0</v>
      </c>
      <c r="R117" s="180">
        <f>'MCA - Apply'!AO19</f>
        <v>0</v>
      </c>
      <c r="S117" s="181">
        <f>'MCA - Apply'!AR19</f>
        <v>0</v>
      </c>
      <c r="T117" s="182">
        <f>'MCA - Apply'!AU19</f>
        <v>0</v>
      </c>
      <c r="U117" s="180">
        <f>'MCA - Apply'!AX19</f>
        <v>0</v>
      </c>
      <c r="V117" s="181">
        <f>'MCA - Apply'!BA19</f>
        <v>0</v>
      </c>
      <c r="W117" s="182">
        <f>'MCA - Apply'!BD19</f>
        <v>0</v>
      </c>
    </row>
    <row r="118" spans="2:23" hidden="1" outlineLevel="1" x14ac:dyDescent="0.3">
      <c r="B118" s="161">
        <f>'MCA - Apply'!B20</f>
        <v>12</v>
      </c>
      <c r="C118" s="162" t="str">
        <f>'MCA - Apply'!C20</f>
        <v>[Insert shortlisted intervention name]</v>
      </c>
      <c r="D118" s="163" t="str">
        <f t="shared" si="27"/>
        <v/>
      </c>
      <c r="E118" s="170">
        <f t="shared" si="26"/>
        <v>0</v>
      </c>
      <c r="F118" s="164">
        <f>'MCA - Apply'!E20</f>
        <v>0</v>
      </c>
      <c r="G118" s="165">
        <f>'MCA - Apply'!H20</f>
        <v>0</v>
      </c>
      <c r="H118" s="166">
        <f>'MCA - Apply'!K20</f>
        <v>0</v>
      </c>
      <c r="I118" s="164">
        <f>'MCA - Apply'!N20</f>
        <v>0</v>
      </c>
      <c r="J118" s="165">
        <f>'MCA - Apply'!Q20</f>
        <v>0</v>
      </c>
      <c r="K118" s="166">
        <f>'MCA - Apply'!T20</f>
        <v>0</v>
      </c>
      <c r="L118" s="164">
        <f>'MCA - Apply'!W20</f>
        <v>0</v>
      </c>
      <c r="M118" s="165">
        <f>'MCA - Apply'!Z20</f>
        <v>0</v>
      </c>
      <c r="N118" s="166">
        <f>'MCA - Apply'!AC20</f>
        <v>0</v>
      </c>
      <c r="O118" s="164">
        <f>'MCA - Apply'!AF20</f>
        <v>0</v>
      </c>
      <c r="P118" s="165">
        <f>'MCA - Apply'!AI20</f>
        <v>0</v>
      </c>
      <c r="Q118" s="166">
        <f>'MCA - Apply'!AL20</f>
        <v>0</v>
      </c>
      <c r="R118" s="164">
        <f>'MCA - Apply'!AO20</f>
        <v>0</v>
      </c>
      <c r="S118" s="165">
        <f>'MCA - Apply'!AR20</f>
        <v>0</v>
      </c>
      <c r="T118" s="166">
        <f>'MCA - Apply'!AU20</f>
        <v>0</v>
      </c>
      <c r="U118" s="164">
        <f>'MCA - Apply'!AX20</f>
        <v>0</v>
      </c>
      <c r="V118" s="165">
        <f>'MCA - Apply'!BA20</f>
        <v>0</v>
      </c>
      <c r="W118" s="166">
        <f>'MCA - Apply'!BD20</f>
        <v>0</v>
      </c>
    </row>
    <row r="119" spans="2:23" hidden="1" outlineLevel="1" x14ac:dyDescent="0.3">
      <c r="B119" s="161">
        <f>'MCA - Apply'!B21</f>
        <v>13</v>
      </c>
      <c r="C119" s="162" t="str">
        <f>'MCA - Apply'!C21</f>
        <v>[Insert shortlisted intervention name]</v>
      </c>
      <c r="D119" s="163" t="str">
        <f t="shared" si="27"/>
        <v/>
      </c>
      <c r="E119" s="170">
        <f t="shared" si="26"/>
        <v>0</v>
      </c>
      <c r="F119" s="164">
        <f>'MCA - Apply'!E21</f>
        <v>0</v>
      </c>
      <c r="G119" s="165">
        <f>'MCA - Apply'!H21</f>
        <v>0</v>
      </c>
      <c r="H119" s="166">
        <f>'MCA - Apply'!K21</f>
        <v>0</v>
      </c>
      <c r="I119" s="164">
        <f>'MCA - Apply'!N21</f>
        <v>0</v>
      </c>
      <c r="J119" s="165">
        <f>'MCA - Apply'!Q21</f>
        <v>0</v>
      </c>
      <c r="K119" s="166">
        <f>'MCA - Apply'!T21</f>
        <v>0</v>
      </c>
      <c r="L119" s="164">
        <f>'MCA - Apply'!W21</f>
        <v>0</v>
      </c>
      <c r="M119" s="165">
        <f>'MCA - Apply'!Z21</f>
        <v>0</v>
      </c>
      <c r="N119" s="166">
        <f>'MCA - Apply'!AC21</f>
        <v>0</v>
      </c>
      <c r="O119" s="164">
        <f>'MCA - Apply'!AF21</f>
        <v>0</v>
      </c>
      <c r="P119" s="165">
        <f>'MCA - Apply'!AI21</f>
        <v>0</v>
      </c>
      <c r="Q119" s="166">
        <f>'MCA - Apply'!AL21</f>
        <v>0</v>
      </c>
      <c r="R119" s="164">
        <f>'MCA - Apply'!AO21</f>
        <v>0</v>
      </c>
      <c r="S119" s="165">
        <f>'MCA - Apply'!AR21</f>
        <v>0</v>
      </c>
      <c r="T119" s="166">
        <f>'MCA - Apply'!AU21</f>
        <v>0</v>
      </c>
      <c r="U119" s="164">
        <f>'MCA - Apply'!AX21</f>
        <v>0</v>
      </c>
      <c r="V119" s="165">
        <f>'MCA - Apply'!BA21</f>
        <v>0</v>
      </c>
      <c r="W119" s="166">
        <f>'MCA - Apply'!BD21</f>
        <v>0</v>
      </c>
    </row>
    <row r="120" spans="2:23" hidden="1" outlineLevel="1" x14ac:dyDescent="0.3">
      <c r="B120" s="161">
        <f>'MCA - Apply'!B22</f>
        <v>14</v>
      </c>
      <c r="C120" s="162" t="str">
        <f>'MCA - Apply'!C22</f>
        <v>[Insert shortlisted intervention name]</v>
      </c>
      <c r="D120" s="163" t="str">
        <f t="shared" si="27"/>
        <v/>
      </c>
      <c r="E120" s="170">
        <f t="shared" si="26"/>
        <v>0</v>
      </c>
      <c r="F120" s="164">
        <f>'MCA - Apply'!E22</f>
        <v>0</v>
      </c>
      <c r="G120" s="165">
        <f>'MCA - Apply'!H22</f>
        <v>0</v>
      </c>
      <c r="H120" s="166">
        <f>'MCA - Apply'!K22</f>
        <v>0</v>
      </c>
      <c r="I120" s="164">
        <f>'MCA - Apply'!N22</f>
        <v>0</v>
      </c>
      <c r="J120" s="165">
        <f>'MCA - Apply'!Q22</f>
        <v>0</v>
      </c>
      <c r="K120" s="166">
        <f>'MCA - Apply'!T22</f>
        <v>0</v>
      </c>
      <c r="L120" s="164">
        <f>'MCA - Apply'!W22</f>
        <v>0</v>
      </c>
      <c r="M120" s="165">
        <f>'MCA - Apply'!Z22</f>
        <v>0</v>
      </c>
      <c r="N120" s="166">
        <f>'MCA - Apply'!AC22</f>
        <v>0</v>
      </c>
      <c r="O120" s="164">
        <f>'MCA - Apply'!AF22</f>
        <v>0</v>
      </c>
      <c r="P120" s="165">
        <f>'MCA - Apply'!AI22</f>
        <v>0</v>
      </c>
      <c r="Q120" s="166">
        <f>'MCA - Apply'!AL22</f>
        <v>0</v>
      </c>
      <c r="R120" s="164">
        <f>'MCA - Apply'!AO22</f>
        <v>0</v>
      </c>
      <c r="S120" s="165">
        <f>'MCA - Apply'!AR22</f>
        <v>0</v>
      </c>
      <c r="T120" s="166">
        <f>'MCA - Apply'!AU22</f>
        <v>0</v>
      </c>
      <c r="U120" s="164">
        <f>'MCA - Apply'!AX22</f>
        <v>0</v>
      </c>
      <c r="V120" s="165">
        <f>'MCA - Apply'!BA22</f>
        <v>0</v>
      </c>
      <c r="W120" s="166">
        <f>'MCA - Apply'!BD22</f>
        <v>0</v>
      </c>
    </row>
    <row r="121" spans="2:23" hidden="1" outlineLevel="1" x14ac:dyDescent="0.3">
      <c r="B121" s="161">
        <f>'MCA - Apply'!B23</f>
        <v>15</v>
      </c>
      <c r="C121" s="162" t="str">
        <f>'MCA - Apply'!C23</f>
        <v>[Insert shortlisted intervention name]</v>
      </c>
      <c r="D121" s="163" t="str">
        <f t="shared" si="27"/>
        <v/>
      </c>
      <c r="E121" s="170">
        <f t="shared" si="26"/>
        <v>0</v>
      </c>
      <c r="F121" s="164">
        <f>'MCA - Apply'!E23</f>
        <v>0</v>
      </c>
      <c r="G121" s="165">
        <f>'MCA - Apply'!H23</f>
        <v>0</v>
      </c>
      <c r="H121" s="166">
        <f>'MCA - Apply'!K23</f>
        <v>0</v>
      </c>
      <c r="I121" s="164">
        <f>'MCA - Apply'!N23</f>
        <v>0</v>
      </c>
      <c r="J121" s="165">
        <f>'MCA - Apply'!Q23</f>
        <v>0</v>
      </c>
      <c r="K121" s="166">
        <f>'MCA - Apply'!T23</f>
        <v>0</v>
      </c>
      <c r="L121" s="164">
        <f>'MCA - Apply'!W23</f>
        <v>0</v>
      </c>
      <c r="M121" s="165">
        <f>'MCA - Apply'!Z23</f>
        <v>0</v>
      </c>
      <c r="N121" s="166">
        <f>'MCA - Apply'!AC23</f>
        <v>0</v>
      </c>
      <c r="O121" s="164">
        <f>'MCA - Apply'!AF23</f>
        <v>0</v>
      </c>
      <c r="P121" s="165">
        <f>'MCA - Apply'!AI23</f>
        <v>0</v>
      </c>
      <c r="Q121" s="166">
        <f>'MCA - Apply'!AL23</f>
        <v>0</v>
      </c>
      <c r="R121" s="164">
        <f>'MCA - Apply'!AO23</f>
        <v>0</v>
      </c>
      <c r="S121" s="165">
        <f>'MCA - Apply'!AR23</f>
        <v>0</v>
      </c>
      <c r="T121" s="166">
        <f>'MCA - Apply'!AU23</f>
        <v>0</v>
      </c>
      <c r="U121" s="164">
        <f>'MCA - Apply'!AX23</f>
        <v>0</v>
      </c>
      <c r="V121" s="165">
        <f>'MCA - Apply'!BA23</f>
        <v>0</v>
      </c>
      <c r="W121" s="166">
        <f>'MCA - Apply'!BD23</f>
        <v>0</v>
      </c>
    </row>
    <row r="122" spans="2:23" hidden="1" outlineLevel="1" x14ac:dyDescent="0.3">
      <c r="B122" s="161">
        <f>'MCA - Apply'!B24</f>
        <v>16</v>
      </c>
      <c r="C122" s="162" t="str">
        <f>'MCA - Apply'!C24</f>
        <v>[Insert shortlisted intervention name]</v>
      </c>
      <c r="D122" s="163" t="str">
        <f t="shared" si="27"/>
        <v/>
      </c>
      <c r="E122" s="170">
        <f t="shared" si="26"/>
        <v>0</v>
      </c>
      <c r="F122" s="164">
        <f>'MCA - Apply'!E24</f>
        <v>0</v>
      </c>
      <c r="G122" s="165">
        <f>'MCA - Apply'!H24</f>
        <v>0</v>
      </c>
      <c r="H122" s="166">
        <f>'MCA - Apply'!K24</f>
        <v>0</v>
      </c>
      <c r="I122" s="164">
        <f>'MCA - Apply'!N24</f>
        <v>0</v>
      </c>
      <c r="J122" s="165">
        <f>'MCA - Apply'!Q24</f>
        <v>0</v>
      </c>
      <c r="K122" s="166">
        <f>'MCA - Apply'!T24</f>
        <v>0</v>
      </c>
      <c r="L122" s="164">
        <f>'MCA - Apply'!W24</f>
        <v>0</v>
      </c>
      <c r="M122" s="165">
        <f>'MCA - Apply'!Z24</f>
        <v>0</v>
      </c>
      <c r="N122" s="166">
        <f>'MCA - Apply'!AC24</f>
        <v>0</v>
      </c>
      <c r="O122" s="164">
        <f>'MCA - Apply'!AF24</f>
        <v>0</v>
      </c>
      <c r="P122" s="165">
        <f>'MCA - Apply'!AI24</f>
        <v>0</v>
      </c>
      <c r="Q122" s="166">
        <f>'MCA - Apply'!AL24</f>
        <v>0</v>
      </c>
      <c r="R122" s="164">
        <f>'MCA - Apply'!AO24</f>
        <v>0</v>
      </c>
      <c r="S122" s="165">
        <f>'MCA - Apply'!AR24</f>
        <v>0</v>
      </c>
      <c r="T122" s="166">
        <f>'MCA - Apply'!AU24</f>
        <v>0</v>
      </c>
      <c r="U122" s="164">
        <f>'MCA - Apply'!AX24</f>
        <v>0</v>
      </c>
      <c r="V122" s="165">
        <f>'MCA - Apply'!BA24</f>
        <v>0</v>
      </c>
      <c r="W122" s="166">
        <f>'MCA - Apply'!BD24</f>
        <v>0</v>
      </c>
    </row>
    <row r="123" spans="2:23" hidden="1" outlineLevel="1" x14ac:dyDescent="0.3">
      <c r="B123" s="161">
        <f>'MCA - Apply'!B25</f>
        <v>17</v>
      </c>
      <c r="C123" s="162" t="str">
        <f>'MCA - Apply'!C25</f>
        <v>[Insert shortlisted intervention name]</v>
      </c>
      <c r="D123" s="163" t="str">
        <f t="shared" si="27"/>
        <v/>
      </c>
      <c r="E123" s="170">
        <f t="shared" si="26"/>
        <v>0</v>
      </c>
      <c r="F123" s="164">
        <f>'MCA - Apply'!E25</f>
        <v>0</v>
      </c>
      <c r="G123" s="165">
        <f>'MCA - Apply'!H25</f>
        <v>0</v>
      </c>
      <c r="H123" s="166">
        <f>'MCA - Apply'!K25</f>
        <v>0</v>
      </c>
      <c r="I123" s="164">
        <f>'MCA - Apply'!N25</f>
        <v>0</v>
      </c>
      <c r="J123" s="165">
        <f>'MCA - Apply'!Q25</f>
        <v>0</v>
      </c>
      <c r="K123" s="166">
        <f>'MCA - Apply'!T25</f>
        <v>0</v>
      </c>
      <c r="L123" s="164">
        <f>'MCA - Apply'!W25</f>
        <v>0</v>
      </c>
      <c r="M123" s="165">
        <f>'MCA - Apply'!Z25</f>
        <v>0</v>
      </c>
      <c r="N123" s="166">
        <f>'MCA - Apply'!AC25</f>
        <v>0</v>
      </c>
      <c r="O123" s="164">
        <f>'MCA - Apply'!AF25</f>
        <v>0</v>
      </c>
      <c r="P123" s="165">
        <f>'MCA - Apply'!AI25</f>
        <v>0</v>
      </c>
      <c r="Q123" s="166">
        <f>'MCA - Apply'!AL25</f>
        <v>0</v>
      </c>
      <c r="R123" s="164">
        <f>'MCA - Apply'!AO25</f>
        <v>0</v>
      </c>
      <c r="S123" s="165">
        <f>'MCA - Apply'!AR25</f>
        <v>0</v>
      </c>
      <c r="T123" s="166">
        <f>'MCA - Apply'!AU25</f>
        <v>0</v>
      </c>
      <c r="U123" s="164">
        <f>'MCA - Apply'!AX25</f>
        <v>0</v>
      </c>
      <c r="V123" s="165">
        <f>'MCA - Apply'!BA25</f>
        <v>0</v>
      </c>
      <c r="W123" s="166">
        <f>'MCA - Apply'!BD25</f>
        <v>0</v>
      </c>
    </row>
    <row r="124" spans="2:23" hidden="1" outlineLevel="1" x14ac:dyDescent="0.3">
      <c r="B124" s="161">
        <f>'MCA - Apply'!B26</f>
        <v>18</v>
      </c>
      <c r="C124" s="162" t="str">
        <f>'MCA - Apply'!C26</f>
        <v>[Insert shortlisted intervention name]</v>
      </c>
      <c r="D124" s="163" t="str">
        <f t="shared" si="27"/>
        <v/>
      </c>
      <c r="E124" s="170">
        <f t="shared" si="26"/>
        <v>0</v>
      </c>
      <c r="F124" s="164">
        <f>'MCA - Apply'!E26</f>
        <v>0</v>
      </c>
      <c r="G124" s="165">
        <f>'MCA - Apply'!H26</f>
        <v>0</v>
      </c>
      <c r="H124" s="166">
        <f>'MCA - Apply'!K26</f>
        <v>0</v>
      </c>
      <c r="I124" s="164">
        <f>'MCA - Apply'!N26</f>
        <v>0</v>
      </c>
      <c r="J124" s="165">
        <f>'MCA - Apply'!Q26</f>
        <v>0</v>
      </c>
      <c r="K124" s="166">
        <f>'MCA - Apply'!T26</f>
        <v>0</v>
      </c>
      <c r="L124" s="164">
        <f>'MCA - Apply'!W26</f>
        <v>0</v>
      </c>
      <c r="M124" s="165">
        <f>'MCA - Apply'!Z26</f>
        <v>0</v>
      </c>
      <c r="N124" s="166">
        <f>'MCA - Apply'!AC26</f>
        <v>0</v>
      </c>
      <c r="O124" s="164">
        <f>'MCA - Apply'!AF26</f>
        <v>0</v>
      </c>
      <c r="P124" s="165">
        <f>'MCA - Apply'!AI26</f>
        <v>0</v>
      </c>
      <c r="Q124" s="166">
        <f>'MCA - Apply'!AL26</f>
        <v>0</v>
      </c>
      <c r="R124" s="164">
        <f>'MCA - Apply'!AO26</f>
        <v>0</v>
      </c>
      <c r="S124" s="165">
        <f>'MCA - Apply'!AR26</f>
        <v>0</v>
      </c>
      <c r="T124" s="166">
        <f>'MCA - Apply'!AU26</f>
        <v>0</v>
      </c>
      <c r="U124" s="164">
        <f>'MCA - Apply'!AX26</f>
        <v>0</v>
      </c>
      <c r="V124" s="165">
        <f>'MCA - Apply'!BA26</f>
        <v>0</v>
      </c>
      <c r="W124" s="166">
        <f>'MCA - Apply'!BD26</f>
        <v>0</v>
      </c>
    </row>
    <row r="125" spans="2:23" hidden="1" outlineLevel="1" x14ac:dyDescent="0.3">
      <c r="B125" s="161">
        <f>'MCA - Apply'!B27</f>
        <v>19</v>
      </c>
      <c r="C125" s="162" t="str">
        <f>'MCA - Apply'!C27</f>
        <v>[Insert shortlisted intervention name]</v>
      </c>
      <c r="D125" s="163" t="str">
        <f t="shared" si="27"/>
        <v/>
      </c>
      <c r="E125" s="170">
        <f t="shared" si="26"/>
        <v>0</v>
      </c>
      <c r="F125" s="164">
        <f>'MCA - Apply'!E27</f>
        <v>0</v>
      </c>
      <c r="G125" s="165">
        <f>'MCA - Apply'!H27</f>
        <v>0</v>
      </c>
      <c r="H125" s="166">
        <f>'MCA - Apply'!K27</f>
        <v>0</v>
      </c>
      <c r="I125" s="164">
        <f>'MCA - Apply'!N27</f>
        <v>0</v>
      </c>
      <c r="J125" s="165">
        <f>'MCA - Apply'!Q27</f>
        <v>0</v>
      </c>
      <c r="K125" s="166">
        <f>'MCA - Apply'!T27</f>
        <v>0</v>
      </c>
      <c r="L125" s="164">
        <f>'MCA - Apply'!W27</f>
        <v>0</v>
      </c>
      <c r="M125" s="165">
        <f>'MCA - Apply'!Z27</f>
        <v>0</v>
      </c>
      <c r="N125" s="166">
        <f>'MCA - Apply'!AC27</f>
        <v>0</v>
      </c>
      <c r="O125" s="164">
        <f>'MCA - Apply'!AF27</f>
        <v>0</v>
      </c>
      <c r="P125" s="165">
        <f>'MCA - Apply'!AI27</f>
        <v>0</v>
      </c>
      <c r="Q125" s="166">
        <f>'MCA - Apply'!AL27</f>
        <v>0</v>
      </c>
      <c r="R125" s="164">
        <f>'MCA - Apply'!AO27</f>
        <v>0</v>
      </c>
      <c r="S125" s="165">
        <f>'MCA - Apply'!AR27</f>
        <v>0</v>
      </c>
      <c r="T125" s="166">
        <f>'MCA - Apply'!AU27</f>
        <v>0</v>
      </c>
      <c r="U125" s="164">
        <f>'MCA - Apply'!AX27</f>
        <v>0</v>
      </c>
      <c r="V125" s="165">
        <f>'MCA - Apply'!BA27</f>
        <v>0</v>
      </c>
      <c r="W125" s="166">
        <f>'MCA - Apply'!BD27</f>
        <v>0</v>
      </c>
    </row>
    <row r="126" spans="2:23" hidden="1" outlineLevel="1" x14ac:dyDescent="0.3">
      <c r="B126" s="161">
        <f>'MCA - Apply'!B28</f>
        <v>20</v>
      </c>
      <c r="C126" s="162" t="str">
        <f>'MCA - Apply'!C28</f>
        <v>[Insert shortlisted intervention name]</v>
      </c>
      <c r="D126" s="163" t="str">
        <f t="shared" si="27"/>
        <v/>
      </c>
      <c r="E126" s="170">
        <f t="shared" si="26"/>
        <v>0</v>
      </c>
      <c r="F126" s="164">
        <f>'MCA - Apply'!E28</f>
        <v>0</v>
      </c>
      <c r="G126" s="165">
        <f>'MCA - Apply'!H28</f>
        <v>0</v>
      </c>
      <c r="H126" s="166">
        <f>'MCA - Apply'!K28</f>
        <v>0</v>
      </c>
      <c r="I126" s="164">
        <f>'MCA - Apply'!N28</f>
        <v>0</v>
      </c>
      <c r="J126" s="165">
        <f>'MCA - Apply'!Q28</f>
        <v>0</v>
      </c>
      <c r="K126" s="166">
        <f>'MCA - Apply'!T28</f>
        <v>0</v>
      </c>
      <c r="L126" s="164">
        <f>'MCA - Apply'!W28</f>
        <v>0</v>
      </c>
      <c r="M126" s="165">
        <f>'MCA - Apply'!Z28</f>
        <v>0</v>
      </c>
      <c r="N126" s="166">
        <f>'MCA - Apply'!AC28</f>
        <v>0</v>
      </c>
      <c r="O126" s="164">
        <f>'MCA - Apply'!AF28</f>
        <v>0</v>
      </c>
      <c r="P126" s="165">
        <f>'MCA - Apply'!AI28</f>
        <v>0</v>
      </c>
      <c r="Q126" s="166">
        <f>'MCA - Apply'!AL28</f>
        <v>0</v>
      </c>
      <c r="R126" s="164">
        <f>'MCA - Apply'!AO28</f>
        <v>0</v>
      </c>
      <c r="S126" s="165">
        <f>'MCA - Apply'!AR28</f>
        <v>0</v>
      </c>
      <c r="T126" s="166">
        <f>'MCA - Apply'!AU28</f>
        <v>0</v>
      </c>
      <c r="U126" s="164">
        <f>'MCA - Apply'!AX28</f>
        <v>0</v>
      </c>
      <c r="V126" s="165">
        <f>'MCA - Apply'!BA28</f>
        <v>0</v>
      </c>
      <c r="W126" s="166">
        <f>'MCA - Apply'!BD28</f>
        <v>0</v>
      </c>
    </row>
    <row r="127" spans="2:23" hidden="1" outlineLevel="1" x14ac:dyDescent="0.3">
      <c r="B127" s="161">
        <f>'MCA - Apply'!B29</f>
        <v>21</v>
      </c>
      <c r="C127" s="162" t="str">
        <f>'MCA - Apply'!C29</f>
        <v>[Insert shortlisted intervention name]</v>
      </c>
      <c r="D127" s="163" t="str">
        <f t="shared" si="27"/>
        <v/>
      </c>
      <c r="E127" s="170">
        <f t="shared" si="26"/>
        <v>0</v>
      </c>
      <c r="F127" s="164">
        <f>'MCA - Apply'!E29</f>
        <v>0</v>
      </c>
      <c r="G127" s="165">
        <f>'MCA - Apply'!H29</f>
        <v>0</v>
      </c>
      <c r="H127" s="166">
        <f>'MCA - Apply'!K29</f>
        <v>0</v>
      </c>
      <c r="I127" s="164">
        <f>'MCA - Apply'!N29</f>
        <v>0</v>
      </c>
      <c r="J127" s="165">
        <f>'MCA - Apply'!Q29</f>
        <v>0</v>
      </c>
      <c r="K127" s="166">
        <f>'MCA - Apply'!T29</f>
        <v>0</v>
      </c>
      <c r="L127" s="164">
        <f>'MCA - Apply'!W29</f>
        <v>0</v>
      </c>
      <c r="M127" s="165">
        <f>'MCA - Apply'!Z29</f>
        <v>0</v>
      </c>
      <c r="N127" s="166">
        <f>'MCA - Apply'!AC29</f>
        <v>0</v>
      </c>
      <c r="O127" s="164">
        <f>'MCA - Apply'!AF29</f>
        <v>0</v>
      </c>
      <c r="P127" s="165">
        <f>'MCA - Apply'!AI29</f>
        <v>0</v>
      </c>
      <c r="Q127" s="166">
        <f>'MCA - Apply'!AL29</f>
        <v>0</v>
      </c>
      <c r="R127" s="164">
        <f>'MCA - Apply'!AO29</f>
        <v>0</v>
      </c>
      <c r="S127" s="165">
        <f>'MCA - Apply'!AR29</f>
        <v>0</v>
      </c>
      <c r="T127" s="166">
        <f>'MCA - Apply'!AU29</f>
        <v>0</v>
      </c>
      <c r="U127" s="164">
        <f>'MCA - Apply'!AX29</f>
        <v>0</v>
      </c>
      <c r="V127" s="165">
        <f>'MCA - Apply'!BA29</f>
        <v>0</v>
      </c>
      <c r="W127" s="166">
        <f>'MCA - Apply'!BD29</f>
        <v>0</v>
      </c>
    </row>
    <row r="128" spans="2:23" hidden="1" outlineLevel="1" x14ac:dyDescent="0.3">
      <c r="B128" s="161">
        <f>'MCA - Apply'!B30</f>
        <v>22</v>
      </c>
      <c r="C128" s="162" t="str">
        <f>'MCA - Apply'!C30</f>
        <v>[Insert shortlisted intervention name]</v>
      </c>
      <c r="D128" s="163" t="str">
        <f t="shared" si="27"/>
        <v/>
      </c>
      <c r="E128" s="170">
        <f t="shared" si="26"/>
        <v>0</v>
      </c>
      <c r="F128" s="164">
        <f>'MCA - Apply'!E30</f>
        <v>0</v>
      </c>
      <c r="G128" s="165">
        <f>'MCA - Apply'!H30</f>
        <v>0</v>
      </c>
      <c r="H128" s="166">
        <f>'MCA - Apply'!K30</f>
        <v>0</v>
      </c>
      <c r="I128" s="164">
        <f>'MCA - Apply'!N30</f>
        <v>0</v>
      </c>
      <c r="J128" s="165">
        <f>'MCA - Apply'!Q30</f>
        <v>0</v>
      </c>
      <c r="K128" s="166">
        <f>'MCA - Apply'!T30</f>
        <v>0</v>
      </c>
      <c r="L128" s="164">
        <f>'MCA - Apply'!W30</f>
        <v>0</v>
      </c>
      <c r="M128" s="165">
        <f>'MCA - Apply'!Z30</f>
        <v>0</v>
      </c>
      <c r="N128" s="166">
        <f>'MCA - Apply'!AC30</f>
        <v>0</v>
      </c>
      <c r="O128" s="164">
        <f>'MCA - Apply'!AF30</f>
        <v>0</v>
      </c>
      <c r="P128" s="165">
        <f>'MCA - Apply'!AI30</f>
        <v>0</v>
      </c>
      <c r="Q128" s="166">
        <f>'MCA - Apply'!AL30</f>
        <v>0</v>
      </c>
      <c r="R128" s="164">
        <f>'MCA - Apply'!AO30</f>
        <v>0</v>
      </c>
      <c r="S128" s="165">
        <f>'MCA - Apply'!AR30</f>
        <v>0</v>
      </c>
      <c r="T128" s="166">
        <f>'MCA - Apply'!AU30</f>
        <v>0</v>
      </c>
      <c r="U128" s="164">
        <f>'MCA - Apply'!AX30</f>
        <v>0</v>
      </c>
      <c r="V128" s="165">
        <f>'MCA - Apply'!BA30</f>
        <v>0</v>
      </c>
      <c r="W128" s="166">
        <f>'MCA - Apply'!BD30</f>
        <v>0</v>
      </c>
    </row>
    <row r="129" spans="2:23" hidden="1" outlineLevel="1" x14ac:dyDescent="0.3">
      <c r="B129" s="161">
        <f>'MCA - Apply'!B31</f>
        <v>23</v>
      </c>
      <c r="C129" s="162" t="str">
        <f>'MCA - Apply'!C31</f>
        <v>[Insert shortlisted intervention name]</v>
      </c>
      <c r="D129" s="163" t="str">
        <f t="shared" si="27"/>
        <v/>
      </c>
      <c r="E129" s="170">
        <f t="shared" si="26"/>
        <v>0</v>
      </c>
      <c r="F129" s="164">
        <f>'MCA - Apply'!E31</f>
        <v>0</v>
      </c>
      <c r="G129" s="165">
        <f>'MCA - Apply'!H31</f>
        <v>0</v>
      </c>
      <c r="H129" s="166">
        <f>'MCA - Apply'!K31</f>
        <v>0</v>
      </c>
      <c r="I129" s="164">
        <f>'MCA - Apply'!N31</f>
        <v>0</v>
      </c>
      <c r="J129" s="165">
        <f>'MCA - Apply'!Q31</f>
        <v>0</v>
      </c>
      <c r="K129" s="166">
        <f>'MCA - Apply'!T31</f>
        <v>0</v>
      </c>
      <c r="L129" s="164">
        <f>'MCA - Apply'!W31</f>
        <v>0</v>
      </c>
      <c r="M129" s="165">
        <f>'MCA - Apply'!Z31</f>
        <v>0</v>
      </c>
      <c r="N129" s="166">
        <f>'MCA - Apply'!AC31</f>
        <v>0</v>
      </c>
      <c r="O129" s="164">
        <f>'MCA - Apply'!AF31</f>
        <v>0</v>
      </c>
      <c r="P129" s="165">
        <f>'MCA - Apply'!AI31</f>
        <v>0</v>
      </c>
      <c r="Q129" s="166">
        <f>'MCA - Apply'!AL31</f>
        <v>0</v>
      </c>
      <c r="R129" s="164">
        <f>'MCA - Apply'!AO31</f>
        <v>0</v>
      </c>
      <c r="S129" s="165">
        <f>'MCA - Apply'!AR31</f>
        <v>0</v>
      </c>
      <c r="T129" s="166">
        <f>'MCA - Apply'!AU31</f>
        <v>0</v>
      </c>
      <c r="U129" s="164">
        <f>'MCA - Apply'!AX31</f>
        <v>0</v>
      </c>
      <c r="V129" s="165">
        <f>'MCA - Apply'!BA31</f>
        <v>0</v>
      </c>
      <c r="W129" s="166">
        <f>'MCA - Apply'!BD31</f>
        <v>0</v>
      </c>
    </row>
    <row r="130" spans="2:23" hidden="1" outlineLevel="1" x14ac:dyDescent="0.3">
      <c r="B130" s="161">
        <f>'MCA - Apply'!B32</f>
        <v>24</v>
      </c>
      <c r="C130" s="162" t="str">
        <f>'MCA - Apply'!C32</f>
        <v>[Insert shortlisted intervention name]</v>
      </c>
      <c r="D130" s="163" t="str">
        <f t="shared" si="27"/>
        <v/>
      </c>
      <c r="E130" s="170">
        <f t="shared" si="26"/>
        <v>0</v>
      </c>
      <c r="F130" s="164">
        <f>'MCA - Apply'!E32</f>
        <v>0</v>
      </c>
      <c r="G130" s="165">
        <f>'MCA - Apply'!H32</f>
        <v>0</v>
      </c>
      <c r="H130" s="166">
        <f>'MCA - Apply'!K32</f>
        <v>0</v>
      </c>
      <c r="I130" s="164">
        <f>'MCA - Apply'!N32</f>
        <v>0</v>
      </c>
      <c r="J130" s="165">
        <f>'MCA - Apply'!Q32</f>
        <v>0</v>
      </c>
      <c r="K130" s="166">
        <f>'MCA - Apply'!T32</f>
        <v>0</v>
      </c>
      <c r="L130" s="164">
        <f>'MCA - Apply'!W32</f>
        <v>0</v>
      </c>
      <c r="M130" s="165">
        <f>'MCA - Apply'!Z32</f>
        <v>0</v>
      </c>
      <c r="N130" s="166">
        <f>'MCA - Apply'!AC32</f>
        <v>0</v>
      </c>
      <c r="O130" s="164">
        <f>'MCA - Apply'!AF32</f>
        <v>0</v>
      </c>
      <c r="P130" s="165">
        <f>'MCA - Apply'!AI32</f>
        <v>0</v>
      </c>
      <c r="Q130" s="166">
        <f>'MCA - Apply'!AL32</f>
        <v>0</v>
      </c>
      <c r="R130" s="164">
        <f>'MCA - Apply'!AO32</f>
        <v>0</v>
      </c>
      <c r="S130" s="165">
        <f>'MCA - Apply'!AR32</f>
        <v>0</v>
      </c>
      <c r="T130" s="166">
        <f>'MCA - Apply'!AU32</f>
        <v>0</v>
      </c>
      <c r="U130" s="164">
        <f>'MCA - Apply'!AX32</f>
        <v>0</v>
      </c>
      <c r="V130" s="165">
        <f>'MCA - Apply'!BA32</f>
        <v>0</v>
      </c>
      <c r="W130" s="166">
        <f>'MCA - Apply'!BD32</f>
        <v>0</v>
      </c>
    </row>
    <row r="131" spans="2:23" hidden="1" outlineLevel="1" x14ac:dyDescent="0.3">
      <c r="B131" s="167">
        <f>'MCA - Apply'!B33</f>
        <v>25</v>
      </c>
      <c r="C131" s="168" t="str">
        <f>'MCA - Apply'!C33</f>
        <v>[Insert shortlisted intervention name]</v>
      </c>
      <c r="D131" s="169" t="str">
        <f t="shared" si="27"/>
        <v/>
      </c>
      <c r="E131" s="172">
        <f t="shared" si="26"/>
        <v>0</v>
      </c>
      <c r="F131" s="173">
        <f>'MCA - Apply'!E33</f>
        <v>0</v>
      </c>
      <c r="G131" s="174">
        <f>'MCA - Apply'!H33</f>
        <v>0</v>
      </c>
      <c r="H131" s="175">
        <f>'MCA - Apply'!K33</f>
        <v>0</v>
      </c>
      <c r="I131" s="173">
        <f>'MCA - Apply'!N33</f>
        <v>0</v>
      </c>
      <c r="J131" s="174">
        <f>'MCA - Apply'!Q33</f>
        <v>0</v>
      </c>
      <c r="K131" s="175">
        <f>'MCA - Apply'!T33</f>
        <v>0</v>
      </c>
      <c r="L131" s="173">
        <f>'MCA - Apply'!W33</f>
        <v>0</v>
      </c>
      <c r="M131" s="174">
        <f>'MCA - Apply'!Z33</f>
        <v>0</v>
      </c>
      <c r="N131" s="175">
        <f>'MCA - Apply'!AC33</f>
        <v>0</v>
      </c>
      <c r="O131" s="173">
        <f>'MCA - Apply'!AF33</f>
        <v>0</v>
      </c>
      <c r="P131" s="174">
        <f>'MCA - Apply'!AI33</f>
        <v>0</v>
      </c>
      <c r="Q131" s="175">
        <f>'MCA - Apply'!AL33</f>
        <v>0</v>
      </c>
      <c r="R131" s="173">
        <f>'MCA - Apply'!AO33</f>
        <v>0</v>
      </c>
      <c r="S131" s="174">
        <f>'MCA - Apply'!AR33</f>
        <v>0</v>
      </c>
      <c r="T131" s="175">
        <f>'MCA - Apply'!AU33</f>
        <v>0</v>
      </c>
      <c r="U131" s="173">
        <f>'MCA - Apply'!AX33</f>
        <v>0</v>
      </c>
      <c r="V131" s="174">
        <f>'MCA - Apply'!BA33</f>
        <v>0</v>
      </c>
      <c r="W131" s="175">
        <f>'MCA - Apply'!BD33</f>
        <v>0</v>
      </c>
    </row>
    <row r="132" spans="2:23" collapsed="1" x14ac:dyDescent="0.3">
      <c r="B132" s="50" t="s">
        <v>270</v>
      </c>
    </row>
    <row r="133" spans="2:23" x14ac:dyDescent="0.3">
      <c r="B133" s="1"/>
    </row>
    <row r="134" spans="2:23" x14ac:dyDescent="0.3"/>
    <row r="135" spans="2:23" x14ac:dyDescent="0.3"/>
    <row r="136" spans="2:23" x14ac:dyDescent="0.3"/>
    <row r="137" spans="2:23" x14ac:dyDescent="0.3"/>
  </sheetData>
  <mergeCells count="34">
    <mergeCell ref="R73:T73"/>
    <mergeCell ref="U73:W73"/>
    <mergeCell ref="E105:E106"/>
    <mergeCell ref="D105:D106"/>
    <mergeCell ref="D73:D75"/>
    <mergeCell ref="E73:E75"/>
    <mergeCell ref="C105:C106"/>
    <mergeCell ref="B105:B106"/>
    <mergeCell ref="B71:C72"/>
    <mergeCell ref="B73:B75"/>
    <mergeCell ref="C73:C75"/>
    <mergeCell ref="U41:W41"/>
    <mergeCell ref="F105:H105"/>
    <mergeCell ref="I105:K105"/>
    <mergeCell ref="L105:N105"/>
    <mergeCell ref="O105:Q105"/>
    <mergeCell ref="R105:T105"/>
    <mergeCell ref="U105:W105"/>
    <mergeCell ref="F73:H73"/>
    <mergeCell ref="I73:K73"/>
    <mergeCell ref="L73:N73"/>
    <mergeCell ref="F41:H41"/>
    <mergeCell ref="I41:K41"/>
    <mergeCell ref="L41:N41"/>
    <mergeCell ref="O41:Q41"/>
    <mergeCell ref="R41:T41"/>
    <mergeCell ref="O73:Q73"/>
    <mergeCell ref="E41:E43"/>
    <mergeCell ref="B103:C104"/>
    <mergeCell ref="B6:C7"/>
    <mergeCell ref="B39:C40"/>
    <mergeCell ref="D41:D43"/>
    <mergeCell ref="C41:C43"/>
    <mergeCell ref="B41:B43"/>
  </mergeCells>
  <pageMargins left="0.7" right="0.7" top="0.75" bottom="0.75" header="0.3" footer="0.3"/>
  <pageSetup paperSize="9" scale="4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7739-237C-4525-9CC1-5B05490828ED}">
  <sheetPr>
    <tabColor theme="9" tint="-0.249977111117893"/>
  </sheetPr>
  <dimension ref="A1:AK102"/>
  <sheetViews>
    <sheetView showGridLines="0" zoomScale="85" zoomScaleNormal="85" workbookViewId="0">
      <pane xSplit="1" ySplit="2" topLeftCell="D3" activePane="bottomRight" state="frozen"/>
      <selection pane="topRight" activeCell="B1" sqref="B1"/>
      <selection pane="bottomLeft" activeCell="A3" sqref="A3"/>
      <selection pane="bottomRight" activeCell="D11" sqref="D11"/>
    </sheetView>
  </sheetViews>
  <sheetFormatPr defaultColWidth="0" defaultRowHeight="14.4" zeroHeight="1" outlineLevelRow="1" outlineLevelCol="1" x14ac:dyDescent="0.3"/>
  <cols>
    <col min="1" max="2" width="13.5546875" customWidth="1"/>
    <col min="3" max="3" width="57.6640625" customWidth="1"/>
    <col min="4" max="7" width="15.5546875" customWidth="1"/>
    <col min="8" max="8" width="15.5546875" customWidth="1" outlineLevel="1"/>
    <col min="9" max="11" width="15.5546875" customWidth="1"/>
    <col min="12" max="13" width="15.5546875" hidden="1" customWidth="1" outlineLevel="1"/>
    <col min="14" max="14" width="15.5546875" customWidth="1" collapsed="1"/>
    <col min="15" max="17" width="15.5546875" customWidth="1"/>
    <col min="18" max="18" width="15.5546875" hidden="1" customWidth="1" outlineLevel="1"/>
    <col min="19" max="19" width="15.5546875" customWidth="1" collapsed="1"/>
    <col min="20" max="21" width="15.5546875" customWidth="1"/>
    <col min="22" max="23" width="15.5546875" hidden="1" customWidth="1" outlineLevel="1"/>
    <col min="24" max="24" width="15.5546875" customWidth="1" collapsed="1"/>
    <col min="25" max="25" width="15.5546875" customWidth="1"/>
    <col min="26" max="28" width="15.5546875" hidden="1" customWidth="1" outlineLevel="1"/>
    <col min="29" max="29" width="15.5546875" customWidth="1" collapsed="1"/>
    <col min="30" max="30" width="15.5546875" customWidth="1"/>
    <col min="31" max="33" width="15.5546875" hidden="1" customWidth="1" outlineLevel="1"/>
    <col min="34" max="34" width="19.5546875" customWidth="1" collapsed="1"/>
    <col min="35" max="36" width="19.5546875" hidden="1" customWidth="1"/>
    <col min="37" max="37" width="13.5546875" hidden="1" customWidth="1" collapsed="1"/>
    <col min="38" max="16384" width="8.88671875" hidden="1"/>
  </cols>
  <sheetData>
    <row r="1" spans="2:15" s="6" customFormat="1" ht="64.349999999999994" customHeight="1" x14ac:dyDescent="0.3">
      <c r="B1" s="7" t="s">
        <v>278</v>
      </c>
      <c r="N1" s="52" t="s">
        <v>269</v>
      </c>
    </row>
    <row r="2" spans="2:15" s="4" customFormat="1" ht="5.0999999999999996" customHeight="1" x14ac:dyDescent="0.3"/>
    <row r="3" spans="2:15" x14ac:dyDescent="0.3"/>
    <row r="4" spans="2:15" x14ac:dyDescent="0.3">
      <c r="D4" s="47" t="s">
        <v>292</v>
      </c>
    </row>
    <row r="5" spans="2:15" x14ac:dyDescent="0.3"/>
    <row r="6" spans="2:15" ht="17.399999999999999" customHeight="1" x14ac:dyDescent="0.3">
      <c r="B6" s="270" t="s">
        <v>263</v>
      </c>
      <c r="C6" s="271"/>
      <c r="D6" s="125"/>
      <c r="E6" s="126"/>
      <c r="F6" s="126"/>
      <c r="G6" s="126"/>
      <c r="H6" s="126"/>
      <c r="I6" s="126"/>
      <c r="J6" s="126"/>
      <c r="K6" s="126"/>
      <c r="L6" s="126"/>
      <c r="M6" s="126"/>
      <c r="N6" s="126"/>
      <c r="O6" s="126"/>
    </row>
    <row r="7" spans="2:15" ht="17.399999999999999" x14ac:dyDescent="0.3">
      <c r="B7" s="272"/>
      <c r="C7" s="273"/>
      <c r="D7" s="127"/>
      <c r="E7" s="128"/>
      <c r="F7" s="128"/>
      <c r="G7" s="128"/>
      <c r="H7" s="128"/>
      <c r="I7" s="128"/>
      <c r="J7" s="128"/>
      <c r="K7" s="128"/>
      <c r="L7" s="128"/>
      <c r="M7" s="128"/>
      <c r="N7" s="128"/>
      <c r="O7" s="128"/>
    </row>
    <row r="8" spans="2:15" ht="102.75" customHeight="1" x14ac:dyDescent="0.3">
      <c r="B8" s="274" t="s">
        <v>146</v>
      </c>
      <c r="C8" s="274" t="s">
        <v>147</v>
      </c>
      <c r="D8" s="277" t="str">
        <f>'MCA - Design'!$B$14</f>
        <v>Support the achievement of Government net zero targets to mitigate climate change impacts</v>
      </c>
      <c r="E8" s="279"/>
      <c r="F8" s="277" t="str">
        <f>'MCA - Design'!$B$17</f>
        <v>Achieve value for money in investment and procurement decisions</v>
      </c>
      <c r="G8" s="279"/>
      <c r="H8" s="277" t="str">
        <f>'MCA - Design'!$B$20</f>
        <v xml:space="preserve">Reduce risk and uncertainty in organisational objectives being achieved, considering financial exposure, safety, environmental, social, and reputational risks </v>
      </c>
      <c r="I8" s="279"/>
      <c r="J8" s="277" t="str">
        <f>'MCA - Design'!$B$23</f>
        <v>Apply a systematic approach to deliver broad outcomes, considering safety, environmental, and social benefits</v>
      </c>
      <c r="K8" s="279"/>
      <c r="L8" s="277" t="str">
        <f>'MCA - Design'!$B$26</f>
        <v>[Insert agency objective]</v>
      </c>
      <c r="M8" s="279"/>
      <c r="N8" s="277" t="str">
        <f>'MCA - Design'!$B$29</f>
        <v>[Insert agency objective]</v>
      </c>
      <c r="O8" s="279"/>
    </row>
    <row r="9" spans="2:15" ht="36" customHeight="1" x14ac:dyDescent="0.3">
      <c r="B9" s="275"/>
      <c r="C9" s="275"/>
      <c r="D9" s="274" t="s">
        <v>255</v>
      </c>
      <c r="E9" s="260" t="s">
        <v>144</v>
      </c>
      <c r="F9" s="274" t="s">
        <v>256</v>
      </c>
      <c r="G9" s="260" t="s">
        <v>144</v>
      </c>
      <c r="H9" s="274" t="s">
        <v>257</v>
      </c>
      <c r="I9" s="260" t="s">
        <v>144</v>
      </c>
      <c r="J9" s="274" t="s">
        <v>258</v>
      </c>
      <c r="K9" s="260" t="s">
        <v>144</v>
      </c>
      <c r="L9" s="274" t="s">
        <v>259</v>
      </c>
      <c r="M9" s="260" t="s">
        <v>144</v>
      </c>
      <c r="N9" s="274" t="s">
        <v>260</v>
      </c>
      <c r="O9" s="260" t="s">
        <v>144</v>
      </c>
    </row>
    <row r="10" spans="2:15" ht="19.350000000000001" customHeight="1" x14ac:dyDescent="0.3">
      <c r="B10" s="276"/>
      <c r="C10" s="276"/>
      <c r="D10" s="276"/>
      <c r="E10" s="262"/>
      <c r="F10" s="276"/>
      <c r="G10" s="262"/>
      <c r="H10" s="276"/>
      <c r="I10" s="262"/>
      <c r="J10" s="276"/>
      <c r="K10" s="262"/>
      <c r="L10" s="276"/>
      <c r="M10" s="262"/>
      <c r="N10" s="276"/>
      <c r="O10" s="262"/>
    </row>
    <row r="11" spans="2:15" x14ac:dyDescent="0.3">
      <c r="B11" s="155">
        <f t="shared" ref="B11:C35" si="0">B74</f>
        <v>1</v>
      </c>
      <c r="C11" s="156" t="str">
        <f t="shared" si="0"/>
        <v>Low emission zones (for light and or heavy vehicles)</v>
      </c>
      <c r="D11" s="157" t="str">
        <f t="shared" ref="D11:E35" si="1">D43</f>
        <v/>
      </c>
      <c r="E11" s="171">
        <f t="shared" si="1"/>
        <v>0</v>
      </c>
      <c r="F11" s="157" t="str">
        <f t="shared" ref="F11:F35" si="2">I43</f>
        <v/>
      </c>
      <c r="G11" s="171">
        <f t="shared" ref="G11:G35" si="3">J43</f>
        <v>0</v>
      </c>
      <c r="H11" s="157" t="str">
        <f t="shared" ref="H11:H35" si="4">N43</f>
        <v/>
      </c>
      <c r="I11" s="171">
        <f t="shared" ref="I11:I35" si="5">O43</f>
        <v>0</v>
      </c>
      <c r="J11" s="157" t="str">
        <f t="shared" ref="J11:J35" si="6">S43</f>
        <v/>
      </c>
      <c r="K11" s="171">
        <f t="shared" ref="K11:K35" si="7">T43</f>
        <v>0</v>
      </c>
      <c r="L11" s="157" t="str">
        <f t="shared" ref="L11:L35" si="8">X43</f>
        <v/>
      </c>
      <c r="M11" s="171">
        <f t="shared" ref="M11:M35" si="9">Y43</f>
        <v>0</v>
      </c>
      <c r="N11" s="157" t="str">
        <f t="shared" ref="N11:N35" si="10">AC43</f>
        <v/>
      </c>
      <c r="O11" s="171">
        <f t="shared" ref="O11:O35" si="11">AD43</f>
        <v>0</v>
      </c>
    </row>
    <row r="12" spans="2:15" x14ac:dyDescent="0.3">
      <c r="B12" s="161">
        <f t="shared" si="0"/>
        <v>2</v>
      </c>
      <c r="C12" s="162" t="str">
        <f t="shared" si="0"/>
        <v>Incentivising investment in low emitting freight technologies</v>
      </c>
      <c r="D12" s="163" t="str">
        <f t="shared" si="1"/>
        <v/>
      </c>
      <c r="E12" s="170">
        <f t="shared" si="1"/>
        <v>0</v>
      </c>
      <c r="F12" s="163" t="str">
        <f t="shared" si="2"/>
        <v/>
      </c>
      <c r="G12" s="170">
        <f t="shared" si="3"/>
        <v>0</v>
      </c>
      <c r="H12" s="163" t="str">
        <f t="shared" si="4"/>
        <v/>
      </c>
      <c r="I12" s="170">
        <f t="shared" si="5"/>
        <v>0</v>
      </c>
      <c r="J12" s="163" t="str">
        <f t="shared" si="6"/>
        <v/>
      </c>
      <c r="K12" s="170">
        <f t="shared" si="7"/>
        <v>0</v>
      </c>
      <c r="L12" s="163" t="str">
        <f t="shared" si="8"/>
        <v/>
      </c>
      <c r="M12" s="170">
        <f t="shared" si="9"/>
        <v>0</v>
      </c>
      <c r="N12" s="163" t="str">
        <f t="shared" si="10"/>
        <v/>
      </c>
      <c r="O12" s="170">
        <f t="shared" si="11"/>
        <v>0</v>
      </c>
    </row>
    <row r="13" spans="2:15" x14ac:dyDescent="0.3">
      <c r="B13" s="161">
        <f t="shared" si="0"/>
        <v>3</v>
      </c>
      <c r="C13" s="162" t="str">
        <f t="shared" si="0"/>
        <v>Intervention 3</v>
      </c>
      <c r="D13" s="163" t="str">
        <f t="shared" si="1"/>
        <v/>
      </c>
      <c r="E13" s="170">
        <f t="shared" si="1"/>
        <v>0</v>
      </c>
      <c r="F13" s="163" t="str">
        <f t="shared" si="2"/>
        <v/>
      </c>
      <c r="G13" s="170">
        <f t="shared" si="3"/>
        <v>0</v>
      </c>
      <c r="H13" s="163" t="str">
        <f t="shared" si="4"/>
        <v/>
      </c>
      <c r="I13" s="170">
        <f t="shared" si="5"/>
        <v>0</v>
      </c>
      <c r="J13" s="163" t="str">
        <f t="shared" si="6"/>
        <v/>
      </c>
      <c r="K13" s="170">
        <f t="shared" si="7"/>
        <v>0</v>
      </c>
      <c r="L13" s="163" t="str">
        <f t="shared" si="8"/>
        <v/>
      </c>
      <c r="M13" s="170">
        <f t="shared" si="9"/>
        <v>0</v>
      </c>
      <c r="N13" s="163" t="str">
        <f t="shared" si="10"/>
        <v/>
      </c>
      <c r="O13" s="170">
        <f t="shared" si="11"/>
        <v>0</v>
      </c>
    </row>
    <row r="14" spans="2:15" x14ac:dyDescent="0.3">
      <c r="B14" s="161">
        <f t="shared" si="0"/>
        <v>4</v>
      </c>
      <c r="C14" s="162" t="str">
        <f t="shared" si="0"/>
        <v>Intervention 4</v>
      </c>
      <c r="D14" s="163" t="str">
        <f t="shared" si="1"/>
        <v/>
      </c>
      <c r="E14" s="170">
        <f t="shared" si="1"/>
        <v>0</v>
      </c>
      <c r="F14" s="163" t="str">
        <f t="shared" si="2"/>
        <v/>
      </c>
      <c r="G14" s="170">
        <f t="shared" si="3"/>
        <v>0</v>
      </c>
      <c r="H14" s="163" t="str">
        <f t="shared" si="4"/>
        <v/>
      </c>
      <c r="I14" s="170">
        <f t="shared" si="5"/>
        <v>0</v>
      </c>
      <c r="J14" s="163" t="str">
        <f t="shared" si="6"/>
        <v/>
      </c>
      <c r="K14" s="170">
        <f t="shared" si="7"/>
        <v>0</v>
      </c>
      <c r="L14" s="163" t="str">
        <f t="shared" si="8"/>
        <v/>
      </c>
      <c r="M14" s="170">
        <f t="shared" si="9"/>
        <v>0</v>
      </c>
      <c r="N14" s="163" t="str">
        <f t="shared" si="10"/>
        <v/>
      </c>
      <c r="O14" s="170">
        <f t="shared" si="11"/>
        <v>0</v>
      </c>
    </row>
    <row r="15" spans="2:15" x14ac:dyDescent="0.3">
      <c r="B15" s="161">
        <f t="shared" si="0"/>
        <v>5</v>
      </c>
      <c r="C15" s="162" t="str">
        <f t="shared" si="0"/>
        <v>Intervention 5</v>
      </c>
      <c r="D15" s="163" t="str">
        <f t="shared" si="1"/>
        <v/>
      </c>
      <c r="E15" s="170">
        <f t="shared" si="1"/>
        <v>0</v>
      </c>
      <c r="F15" s="163" t="str">
        <f t="shared" si="2"/>
        <v/>
      </c>
      <c r="G15" s="170">
        <f t="shared" si="3"/>
        <v>0</v>
      </c>
      <c r="H15" s="163" t="str">
        <f t="shared" si="4"/>
        <v/>
      </c>
      <c r="I15" s="170">
        <f t="shared" si="5"/>
        <v>0</v>
      </c>
      <c r="J15" s="163" t="str">
        <f t="shared" si="6"/>
        <v/>
      </c>
      <c r="K15" s="170">
        <f t="shared" si="7"/>
        <v>0</v>
      </c>
      <c r="L15" s="163" t="str">
        <f t="shared" si="8"/>
        <v/>
      </c>
      <c r="M15" s="170">
        <f t="shared" si="9"/>
        <v>0</v>
      </c>
      <c r="N15" s="163" t="str">
        <f t="shared" si="10"/>
        <v/>
      </c>
      <c r="O15" s="170">
        <f t="shared" si="11"/>
        <v>0</v>
      </c>
    </row>
    <row r="16" spans="2:15" x14ac:dyDescent="0.3">
      <c r="B16" s="161">
        <f t="shared" si="0"/>
        <v>6</v>
      </c>
      <c r="C16" s="162" t="str">
        <f t="shared" si="0"/>
        <v>Intervention 6</v>
      </c>
      <c r="D16" s="163" t="str">
        <f t="shared" si="1"/>
        <v/>
      </c>
      <c r="E16" s="170">
        <f t="shared" si="1"/>
        <v>0</v>
      </c>
      <c r="F16" s="163" t="str">
        <f t="shared" si="2"/>
        <v/>
      </c>
      <c r="G16" s="170">
        <f t="shared" si="3"/>
        <v>0</v>
      </c>
      <c r="H16" s="163" t="str">
        <f t="shared" si="4"/>
        <v/>
      </c>
      <c r="I16" s="170">
        <f t="shared" si="5"/>
        <v>0</v>
      </c>
      <c r="J16" s="163" t="str">
        <f t="shared" si="6"/>
        <v/>
      </c>
      <c r="K16" s="170">
        <f t="shared" si="7"/>
        <v>0</v>
      </c>
      <c r="L16" s="163" t="str">
        <f t="shared" si="8"/>
        <v/>
      </c>
      <c r="M16" s="170">
        <f t="shared" si="9"/>
        <v>0</v>
      </c>
      <c r="N16" s="163" t="str">
        <f t="shared" si="10"/>
        <v/>
      </c>
      <c r="O16" s="170">
        <f t="shared" si="11"/>
        <v>0</v>
      </c>
    </row>
    <row r="17" spans="2:15" x14ac:dyDescent="0.3">
      <c r="B17" s="161">
        <f t="shared" si="0"/>
        <v>7</v>
      </c>
      <c r="C17" s="162" t="str">
        <f t="shared" si="0"/>
        <v>Intervention 7</v>
      </c>
      <c r="D17" s="163" t="str">
        <f t="shared" si="1"/>
        <v/>
      </c>
      <c r="E17" s="170">
        <f t="shared" si="1"/>
        <v>0</v>
      </c>
      <c r="F17" s="163" t="str">
        <f t="shared" si="2"/>
        <v/>
      </c>
      <c r="G17" s="170">
        <f t="shared" si="3"/>
        <v>0</v>
      </c>
      <c r="H17" s="163" t="str">
        <f t="shared" si="4"/>
        <v/>
      </c>
      <c r="I17" s="170">
        <f t="shared" si="5"/>
        <v>0</v>
      </c>
      <c r="J17" s="163" t="str">
        <f t="shared" si="6"/>
        <v/>
      </c>
      <c r="K17" s="170">
        <f t="shared" si="7"/>
        <v>0</v>
      </c>
      <c r="L17" s="163" t="str">
        <f t="shared" si="8"/>
        <v/>
      </c>
      <c r="M17" s="170">
        <f t="shared" si="9"/>
        <v>0</v>
      </c>
      <c r="N17" s="163" t="str">
        <f t="shared" si="10"/>
        <v/>
      </c>
      <c r="O17" s="170">
        <f t="shared" si="11"/>
        <v>0</v>
      </c>
    </row>
    <row r="18" spans="2:15" x14ac:dyDescent="0.3">
      <c r="B18" s="161">
        <f t="shared" si="0"/>
        <v>8</v>
      </c>
      <c r="C18" s="162" t="str">
        <f t="shared" si="0"/>
        <v>Intervention 8</v>
      </c>
      <c r="D18" s="163" t="str">
        <f t="shared" si="1"/>
        <v/>
      </c>
      <c r="E18" s="170">
        <f t="shared" si="1"/>
        <v>0</v>
      </c>
      <c r="F18" s="163" t="str">
        <f t="shared" si="2"/>
        <v/>
      </c>
      <c r="G18" s="170">
        <f t="shared" si="3"/>
        <v>0</v>
      </c>
      <c r="H18" s="163" t="str">
        <f t="shared" si="4"/>
        <v/>
      </c>
      <c r="I18" s="170">
        <f t="shared" si="5"/>
        <v>0</v>
      </c>
      <c r="J18" s="163" t="str">
        <f t="shared" si="6"/>
        <v/>
      </c>
      <c r="K18" s="170">
        <f t="shared" si="7"/>
        <v>0</v>
      </c>
      <c r="L18" s="163" t="str">
        <f t="shared" si="8"/>
        <v/>
      </c>
      <c r="M18" s="170">
        <f t="shared" si="9"/>
        <v>0</v>
      </c>
      <c r="N18" s="163" t="str">
        <f t="shared" si="10"/>
        <v/>
      </c>
      <c r="O18" s="170">
        <f t="shared" si="11"/>
        <v>0</v>
      </c>
    </row>
    <row r="19" spans="2:15" x14ac:dyDescent="0.3">
      <c r="B19" s="161">
        <f t="shared" si="0"/>
        <v>9</v>
      </c>
      <c r="C19" s="162" t="str">
        <f t="shared" si="0"/>
        <v>[Insert shortlisted intervention name]</v>
      </c>
      <c r="D19" s="163" t="str">
        <f t="shared" si="1"/>
        <v/>
      </c>
      <c r="E19" s="170">
        <f t="shared" si="1"/>
        <v>0</v>
      </c>
      <c r="F19" s="163" t="str">
        <f t="shared" si="2"/>
        <v/>
      </c>
      <c r="G19" s="170">
        <f t="shared" si="3"/>
        <v>0</v>
      </c>
      <c r="H19" s="163" t="str">
        <f t="shared" si="4"/>
        <v/>
      </c>
      <c r="I19" s="170">
        <f t="shared" si="5"/>
        <v>0</v>
      </c>
      <c r="J19" s="163" t="str">
        <f t="shared" si="6"/>
        <v/>
      </c>
      <c r="K19" s="170">
        <f t="shared" si="7"/>
        <v>0</v>
      </c>
      <c r="L19" s="163" t="str">
        <f t="shared" si="8"/>
        <v/>
      </c>
      <c r="M19" s="170">
        <f t="shared" si="9"/>
        <v>0</v>
      </c>
      <c r="N19" s="163" t="str">
        <f t="shared" si="10"/>
        <v/>
      </c>
      <c r="O19" s="170">
        <f t="shared" si="11"/>
        <v>0</v>
      </c>
    </row>
    <row r="20" spans="2:15" x14ac:dyDescent="0.3">
      <c r="B20" s="167">
        <f t="shared" si="0"/>
        <v>10</v>
      </c>
      <c r="C20" s="168" t="str">
        <f t="shared" si="0"/>
        <v>[Insert shortlisted intervention name]</v>
      </c>
      <c r="D20" s="169" t="str">
        <f t="shared" si="1"/>
        <v/>
      </c>
      <c r="E20" s="172">
        <f t="shared" si="1"/>
        <v>0</v>
      </c>
      <c r="F20" s="169" t="str">
        <f t="shared" si="2"/>
        <v/>
      </c>
      <c r="G20" s="172">
        <f t="shared" si="3"/>
        <v>0</v>
      </c>
      <c r="H20" s="169" t="str">
        <f t="shared" si="4"/>
        <v/>
      </c>
      <c r="I20" s="172">
        <f t="shared" si="5"/>
        <v>0</v>
      </c>
      <c r="J20" s="169" t="str">
        <f t="shared" si="6"/>
        <v/>
      </c>
      <c r="K20" s="172">
        <f t="shared" si="7"/>
        <v>0</v>
      </c>
      <c r="L20" s="169" t="str">
        <f t="shared" si="8"/>
        <v/>
      </c>
      <c r="M20" s="172">
        <f t="shared" si="9"/>
        <v>0</v>
      </c>
      <c r="N20" s="169" t="str">
        <f t="shared" si="10"/>
        <v/>
      </c>
      <c r="O20" s="172">
        <f t="shared" si="11"/>
        <v>0</v>
      </c>
    </row>
    <row r="21" spans="2:15" hidden="1" outlineLevel="1" x14ac:dyDescent="0.3">
      <c r="B21" s="176">
        <f t="shared" si="0"/>
        <v>11</v>
      </c>
      <c r="C21" s="177" t="str">
        <f t="shared" si="0"/>
        <v>[Insert shortlisted intervention name]</v>
      </c>
      <c r="D21" s="178" t="str">
        <f t="shared" si="1"/>
        <v/>
      </c>
      <c r="E21" s="179">
        <f t="shared" si="1"/>
        <v>0</v>
      </c>
      <c r="F21" s="178" t="str">
        <f t="shared" si="2"/>
        <v/>
      </c>
      <c r="G21" s="179">
        <f t="shared" si="3"/>
        <v>0</v>
      </c>
      <c r="H21" s="178" t="str">
        <f t="shared" si="4"/>
        <v/>
      </c>
      <c r="I21" s="179">
        <f t="shared" si="5"/>
        <v>0</v>
      </c>
      <c r="J21" s="178" t="str">
        <f t="shared" si="6"/>
        <v/>
      </c>
      <c r="K21" s="179">
        <f t="shared" si="7"/>
        <v>0</v>
      </c>
      <c r="L21" s="178" t="str">
        <f t="shared" si="8"/>
        <v/>
      </c>
      <c r="M21" s="179">
        <f t="shared" si="9"/>
        <v>0</v>
      </c>
      <c r="N21" s="178" t="str">
        <f t="shared" si="10"/>
        <v/>
      </c>
      <c r="O21" s="179">
        <f t="shared" si="11"/>
        <v>0</v>
      </c>
    </row>
    <row r="22" spans="2:15" hidden="1" outlineLevel="1" x14ac:dyDescent="0.3">
      <c r="B22" s="161">
        <f t="shared" si="0"/>
        <v>12</v>
      </c>
      <c r="C22" s="162" t="str">
        <f t="shared" si="0"/>
        <v>[Insert shortlisted intervention name]</v>
      </c>
      <c r="D22" s="163" t="str">
        <f t="shared" si="1"/>
        <v/>
      </c>
      <c r="E22" s="170">
        <f t="shared" si="1"/>
        <v>0</v>
      </c>
      <c r="F22" s="163" t="str">
        <f t="shared" si="2"/>
        <v/>
      </c>
      <c r="G22" s="170">
        <f t="shared" si="3"/>
        <v>0</v>
      </c>
      <c r="H22" s="163" t="str">
        <f t="shared" si="4"/>
        <v/>
      </c>
      <c r="I22" s="170">
        <f t="shared" si="5"/>
        <v>0</v>
      </c>
      <c r="J22" s="163" t="str">
        <f t="shared" si="6"/>
        <v/>
      </c>
      <c r="K22" s="170">
        <f t="shared" si="7"/>
        <v>0</v>
      </c>
      <c r="L22" s="163" t="str">
        <f t="shared" si="8"/>
        <v/>
      </c>
      <c r="M22" s="170">
        <f t="shared" si="9"/>
        <v>0</v>
      </c>
      <c r="N22" s="163" t="str">
        <f t="shared" si="10"/>
        <v/>
      </c>
      <c r="O22" s="170">
        <f t="shared" si="11"/>
        <v>0</v>
      </c>
    </row>
    <row r="23" spans="2:15" hidden="1" outlineLevel="1" x14ac:dyDescent="0.3">
      <c r="B23" s="161">
        <f t="shared" si="0"/>
        <v>13</v>
      </c>
      <c r="C23" s="162" t="str">
        <f t="shared" si="0"/>
        <v>[Insert shortlisted intervention name]</v>
      </c>
      <c r="D23" s="163" t="str">
        <f t="shared" si="1"/>
        <v/>
      </c>
      <c r="E23" s="170">
        <f t="shared" si="1"/>
        <v>0</v>
      </c>
      <c r="F23" s="163" t="str">
        <f t="shared" si="2"/>
        <v/>
      </c>
      <c r="G23" s="170">
        <f t="shared" si="3"/>
        <v>0</v>
      </c>
      <c r="H23" s="163" t="str">
        <f t="shared" si="4"/>
        <v/>
      </c>
      <c r="I23" s="170">
        <f t="shared" si="5"/>
        <v>0</v>
      </c>
      <c r="J23" s="163" t="str">
        <f t="shared" si="6"/>
        <v/>
      </c>
      <c r="K23" s="170">
        <f t="shared" si="7"/>
        <v>0</v>
      </c>
      <c r="L23" s="163" t="str">
        <f t="shared" si="8"/>
        <v/>
      </c>
      <c r="M23" s="170">
        <f t="shared" si="9"/>
        <v>0</v>
      </c>
      <c r="N23" s="163" t="str">
        <f t="shared" si="10"/>
        <v/>
      </c>
      <c r="O23" s="170">
        <f t="shared" si="11"/>
        <v>0</v>
      </c>
    </row>
    <row r="24" spans="2:15" hidden="1" outlineLevel="1" x14ac:dyDescent="0.3">
      <c r="B24" s="161">
        <f t="shared" si="0"/>
        <v>14</v>
      </c>
      <c r="C24" s="162" t="str">
        <f t="shared" si="0"/>
        <v>[Insert shortlisted intervention name]</v>
      </c>
      <c r="D24" s="163" t="str">
        <f t="shared" si="1"/>
        <v/>
      </c>
      <c r="E24" s="170">
        <f t="shared" si="1"/>
        <v>0</v>
      </c>
      <c r="F24" s="163" t="str">
        <f t="shared" si="2"/>
        <v/>
      </c>
      <c r="G24" s="170">
        <f t="shared" si="3"/>
        <v>0</v>
      </c>
      <c r="H24" s="163" t="str">
        <f t="shared" si="4"/>
        <v/>
      </c>
      <c r="I24" s="170">
        <f t="shared" si="5"/>
        <v>0</v>
      </c>
      <c r="J24" s="163" t="str">
        <f t="shared" si="6"/>
        <v/>
      </c>
      <c r="K24" s="170">
        <f t="shared" si="7"/>
        <v>0</v>
      </c>
      <c r="L24" s="163" t="str">
        <f t="shared" si="8"/>
        <v/>
      </c>
      <c r="M24" s="170">
        <f t="shared" si="9"/>
        <v>0</v>
      </c>
      <c r="N24" s="163" t="str">
        <f t="shared" si="10"/>
        <v/>
      </c>
      <c r="O24" s="170">
        <f t="shared" si="11"/>
        <v>0</v>
      </c>
    </row>
    <row r="25" spans="2:15" hidden="1" outlineLevel="1" x14ac:dyDescent="0.3">
      <c r="B25" s="161">
        <f t="shared" si="0"/>
        <v>15</v>
      </c>
      <c r="C25" s="162" t="str">
        <f t="shared" si="0"/>
        <v>[Insert shortlisted intervention name]</v>
      </c>
      <c r="D25" s="163" t="str">
        <f t="shared" si="1"/>
        <v/>
      </c>
      <c r="E25" s="170">
        <f t="shared" si="1"/>
        <v>0</v>
      </c>
      <c r="F25" s="163" t="str">
        <f t="shared" si="2"/>
        <v/>
      </c>
      <c r="G25" s="170">
        <f t="shared" si="3"/>
        <v>0</v>
      </c>
      <c r="H25" s="163" t="str">
        <f t="shared" si="4"/>
        <v/>
      </c>
      <c r="I25" s="170">
        <f t="shared" si="5"/>
        <v>0</v>
      </c>
      <c r="J25" s="163" t="str">
        <f t="shared" si="6"/>
        <v/>
      </c>
      <c r="K25" s="170">
        <f t="shared" si="7"/>
        <v>0</v>
      </c>
      <c r="L25" s="163" t="str">
        <f t="shared" si="8"/>
        <v/>
      </c>
      <c r="M25" s="170">
        <f t="shared" si="9"/>
        <v>0</v>
      </c>
      <c r="N25" s="163" t="str">
        <f t="shared" si="10"/>
        <v/>
      </c>
      <c r="O25" s="170">
        <f t="shared" si="11"/>
        <v>0</v>
      </c>
    </row>
    <row r="26" spans="2:15" hidden="1" outlineLevel="1" x14ac:dyDescent="0.3">
      <c r="B26" s="161">
        <f t="shared" si="0"/>
        <v>16</v>
      </c>
      <c r="C26" s="162" t="str">
        <f t="shared" si="0"/>
        <v>[Insert shortlisted intervention name]</v>
      </c>
      <c r="D26" s="163" t="str">
        <f t="shared" si="1"/>
        <v/>
      </c>
      <c r="E26" s="170">
        <f t="shared" si="1"/>
        <v>0</v>
      </c>
      <c r="F26" s="163" t="str">
        <f t="shared" si="2"/>
        <v/>
      </c>
      <c r="G26" s="170">
        <f t="shared" si="3"/>
        <v>0</v>
      </c>
      <c r="H26" s="163" t="str">
        <f t="shared" si="4"/>
        <v/>
      </c>
      <c r="I26" s="170">
        <f t="shared" si="5"/>
        <v>0</v>
      </c>
      <c r="J26" s="163" t="str">
        <f t="shared" si="6"/>
        <v/>
      </c>
      <c r="K26" s="170">
        <f t="shared" si="7"/>
        <v>0</v>
      </c>
      <c r="L26" s="163" t="str">
        <f t="shared" si="8"/>
        <v/>
      </c>
      <c r="M26" s="170">
        <f t="shared" si="9"/>
        <v>0</v>
      </c>
      <c r="N26" s="163" t="str">
        <f t="shared" si="10"/>
        <v/>
      </c>
      <c r="O26" s="170">
        <f t="shared" si="11"/>
        <v>0</v>
      </c>
    </row>
    <row r="27" spans="2:15" hidden="1" outlineLevel="1" x14ac:dyDescent="0.3">
      <c r="B27" s="161">
        <f t="shared" si="0"/>
        <v>17</v>
      </c>
      <c r="C27" s="162" t="str">
        <f t="shared" si="0"/>
        <v>[Insert shortlisted intervention name]</v>
      </c>
      <c r="D27" s="163" t="str">
        <f t="shared" si="1"/>
        <v/>
      </c>
      <c r="E27" s="170">
        <f t="shared" si="1"/>
        <v>0</v>
      </c>
      <c r="F27" s="163" t="str">
        <f t="shared" si="2"/>
        <v/>
      </c>
      <c r="G27" s="170">
        <f t="shared" si="3"/>
        <v>0</v>
      </c>
      <c r="H27" s="163" t="str">
        <f t="shared" si="4"/>
        <v/>
      </c>
      <c r="I27" s="170">
        <f t="shared" si="5"/>
        <v>0</v>
      </c>
      <c r="J27" s="163" t="str">
        <f t="shared" si="6"/>
        <v/>
      </c>
      <c r="K27" s="170">
        <f t="shared" si="7"/>
        <v>0</v>
      </c>
      <c r="L27" s="163" t="str">
        <f t="shared" si="8"/>
        <v/>
      </c>
      <c r="M27" s="170">
        <f t="shared" si="9"/>
        <v>0</v>
      </c>
      <c r="N27" s="163" t="str">
        <f t="shared" si="10"/>
        <v/>
      </c>
      <c r="O27" s="170">
        <f t="shared" si="11"/>
        <v>0</v>
      </c>
    </row>
    <row r="28" spans="2:15" hidden="1" outlineLevel="1" x14ac:dyDescent="0.3">
      <c r="B28" s="161">
        <f t="shared" si="0"/>
        <v>18</v>
      </c>
      <c r="C28" s="162" t="str">
        <f t="shared" si="0"/>
        <v>[Insert shortlisted intervention name]</v>
      </c>
      <c r="D28" s="163" t="str">
        <f t="shared" si="1"/>
        <v/>
      </c>
      <c r="E28" s="170">
        <f t="shared" si="1"/>
        <v>0</v>
      </c>
      <c r="F28" s="163" t="str">
        <f t="shared" si="2"/>
        <v/>
      </c>
      <c r="G28" s="170">
        <f t="shared" si="3"/>
        <v>0</v>
      </c>
      <c r="H28" s="163" t="str">
        <f t="shared" si="4"/>
        <v/>
      </c>
      <c r="I28" s="170">
        <f t="shared" si="5"/>
        <v>0</v>
      </c>
      <c r="J28" s="163" t="str">
        <f t="shared" si="6"/>
        <v/>
      </c>
      <c r="K28" s="170">
        <f t="shared" si="7"/>
        <v>0</v>
      </c>
      <c r="L28" s="163" t="str">
        <f t="shared" si="8"/>
        <v/>
      </c>
      <c r="M28" s="170">
        <f t="shared" si="9"/>
        <v>0</v>
      </c>
      <c r="N28" s="163" t="str">
        <f t="shared" si="10"/>
        <v/>
      </c>
      <c r="O28" s="170">
        <f t="shared" si="11"/>
        <v>0</v>
      </c>
    </row>
    <row r="29" spans="2:15" hidden="1" outlineLevel="1" x14ac:dyDescent="0.3">
      <c r="B29" s="161">
        <f t="shared" si="0"/>
        <v>19</v>
      </c>
      <c r="C29" s="162" t="str">
        <f t="shared" si="0"/>
        <v>[Insert shortlisted intervention name]</v>
      </c>
      <c r="D29" s="163" t="str">
        <f t="shared" si="1"/>
        <v/>
      </c>
      <c r="E29" s="170">
        <f t="shared" si="1"/>
        <v>0</v>
      </c>
      <c r="F29" s="163" t="str">
        <f t="shared" si="2"/>
        <v/>
      </c>
      <c r="G29" s="170">
        <f t="shared" si="3"/>
        <v>0</v>
      </c>
      <c r="H29" s="163" t="str">
        <f t="shared" si="4"/>
        <v/>
      </c>
      <c r="I29" s="170">
        <f t="shared" si="5"/>
        <v>0</v>
      </c>
      <c r="J29" s="163" t="str">
        <f t="shared" si="6"/>
        <v/>
      </c>
      <c r="K29" s="170">
        <f t="shared" si="7"/>
        <v>0</v>
      </c>
      <c r="L29" s="163" t="str">
        <f t="shared" si="8"/>
        <v/>
      </c>
      <c r="M29" s="170">
        <f t="shared" si="9"/>
        <v>0</v>
      </c>
      <c r="N29" s="163" t="str">
        <f t="shared" si="10"/>
        <v/>
      </c>
      <c r="O29" s="170">
        <f t="shared" si="11"/>
        <v>0</v>
      </c>
    </row>
    <row r="30" spans="2:15" hidden="1" outlineLevel="1" x14ac:dyDescent="0.3">
      <c r="B30" s="161">
        <f t="shared" si="0"/>
        <v>20</v>
      </c>
      <c r="C30" s="162" t="str">
        <f t="shared" si="0"/>
        <v>[Insert shortlisted intervention name]</v>
      </c>
      <c r="D30" s="163" t="str">
        <f t="shared" si="1"/>
        <v/>
      </c>
      <c r="E30" s="170">
        <f t="shared" si="1"/>
        <v>0</v>
      </c>
      <c r="F30" s="163" t="str">
        <f t="shared" si="2"/>
        <v/>
      </c>
      <c r="G30" s="170">
        <f t="shared" si="3"/>
        <v>0</v>
      </c>
      <c r="H30" s="163" t="str">
        <f t="shared" si="4"/>
        <v/>
      </c>
      <c r="I30" s="170">
        <f t="shared" si="5"/>
        <v>0</v>
      </c>
      <c r="J30" s="163" t="str">
        <f t="shared" si="6"/>
        <v/>
      </c>
      <c r="K30" s="170">
        <f t="shared" si="7"/>
        <v>0</v>
      </c>
      <c r="L30" s="163" t="str">
        <f t="shared" si="8"/>
        <v/>
      </c>
      <c r="M30" s="170">
        <f t="shared" si="9"/>
        <v>0</v>
      </c>
      <c r="N30" s="163" t="str">
        <f t="shared" si="10"/>
        <v/>
      </c>
      <c r="O30" s="170">
        <f t="shared" si="11"/>
        <v>0</v>
      </c>
    </row>
    <row r="31" spans="2:15" hidden="1" outlineLevel="1" x14ac:dyDescent="0.3">
      <c r="B31" s="161">
        <f t="shared" si="0"/>
        <v>21</v>
      </c>
      <c r="C31" s="162" t="str">
        <f t="shared" si="0"/>
        <v>[Insert shortlisted intervention name]</v>
      </c>
      <c r="D31" s="163" t="str">
        <f t="shared" si="1"/>
        <v/>
      </c>
      <c r="E31" s="170">
        <f t="shared" si="1"/>
        <v>0</v>
      </c>
      <c r="F31" s="163" t="str">
        <f t="shared" si="2"/>
        <v/>
      </c>
      <c r="G31" s="170">
        <f t="shared" si="3"/>
        <v>0</v>
      </c>
      <c r="H31" s="163" t="str">
        <f t="shared" si="4"/>
        <v/>
      </c>
      <c r="I31" s="170">
        <f t="shared" si="5"/>
        <v>0</v>
      </c>
      <c r="J31" s="163" t="str">
        <f t="shared" si="6"/>
        <v/>
      </c>
      <c r="K31" s="170">
        <f t="shared" si="7"/>
        <v>0</v>
      </c>
      <c r="L31" s="163" t="str">
        <f t="shared" si="8"/>
        <v/>
      </c>
      <c r="M31" s="170">
        <f t="shared" si="9"/>
        <v>0</v>
      </c>
      <c r="N31" s="163" t="str">
        <f t="shared" si="10"/>
        <v/>
      </c>
      <c r="O31" s="170">
        <f t="shared" si="11"/>
        <v>0</v>
      </c>
    </row>
    <row r="32" spans="2:15" hidden="1" outlineLevel="1" x14ac:dyDescent="0.3">
      <c r="B32" s="161">
        <f t="shared" si="0"/>
        <v>22</v>
      </c>
      <c r="C32" s="162" t="str">
        <f t="shared" si="0"/>
        <v>[Insert shortlisted intervention name]</v>
      </c>
      <c r="D32" s="163" t="str">
        <f t="shared" si="1"/>
        <v/>
      </c>
      <c r="E32" s="170">
        <f t="shared" si="1"/>
        <v>0</v>
      </c>
      <c r="F32" s="163" t="str">
        <f t="shared" si="2"/>
        <v/>
      </c>
      <c r="G32" s="170">
        <f t="shared" si="3"/>
        <v>0</v>
      </c>
      <c r="H32" s="163" t="str">
        <f t="shared" si="4"/>
        <v/>
      </c>
      <c r="I32" s="170">
        <f t="shared" si="5"/>
        <v>0</v>
      </c>
      <c r="J32" s="163" t="str">
        <f t="shared" si="6"/>
        <v/>
      </c>
      <c r="K32" s="170">
        <f t="shared" si="7"/>
        <v>0</v>
      </c>
      <c r="L32" s="163" t="str">
        <f t="shared" si="8"/>
        <v/>
      </c>
      <c r="M32" s="170">
        <f t="shared" si="9"/>
        <v>0</v>
      </c>
      <c r="N32" s="163" t="str">
        <f t="shared" si="10"/>
        <v/>
      </c>
      <c r="O32" s="170">
        <f t="shared" si="11"/>
        <v>0</v>
      </c>
    </row>
    <row r="33" spans="2:33" hidden="1" outlineLevel="1" x14ac:dyDescent="0.3">
      <c r="B33" s="161">
        <f t="shared" si="0"/>
        <v>23</v>
      </c>
      <c r="C33" s="162" t="str">
        <f t="shared" si="0"/>
        <v>[Insert shortlisted intervention name]</v>
      </c>
      <c r="D33" s="163" t="str">
        <f t="shared" si="1"/>
        <v/>
      </c>
      <c r="E33" s="170">
        <f t="shared" si="1"/>
        <v>0</v>
      </c>
      <c r="F33" s="163" t="str">
        <f t="shared" si="2"/>
        <v/>
      </c>
      <c r="G33" s="170">
        <f t="shared" si="3"/>
        <v>0</v>
      </c>
      <c r="H33" s="163" t="str">
        <f t="shared" si="4"/>
        <v/>
      </c>
      <c r="I33" s="170">
        <f t="shared" si="5"/>
        <v>0</v>
      </c>
      <c r="J33" s="163" t="str">
        <f t="shared" si="6"/>
        <v/>
      </c>
      <c r="K33" s="170">
        <f t="shared" si="7"/>
        <v>0</v>
      </c>
      <c r="L33" s="163" t="str">
        <f t="shared" si="8"/>
        <v/>
      </c>
      <c r="M33" s="170">
        <f t="shared" si="9"/>
        <v>0</v>
      </c>
      <c r="N33" s="163" t="str">
        <f t="shared" si="10"/>
        <v/>
      </c>
      <c r="O33" s="170">
        <f t="shared" si="11"/>
        <v>0</v>
      </c>
    </row>
    <row r="34" spans="2:33" hidden="1" outlineLevel="1" x14ac:dyDescent="0.3">
      <c r="B34" s="161">
        <f t="shared" si="0"/>
        <v>24</v>
      </c>
      <c r="C34" s="162" t="str">
        <f t="shared" si="0"/>
        <v>[Insert shortlisted intervention name]</v>
      </c>
      <c r="D34" s="163" t="str">
        <f t="shared" si="1"/>
        <v/>
      </c>
      <c r="E34" s="170">
        <f t="shared" si="1"/>
        <v>0</v>
      </c>
      <c r="F34" s="163" t="str">
        <f t="shared" si="2"/>
        <v/>
      </c>
      <c r="G34" s="170">
        <f t="shared" si="3"/>
        <v>0</v>
      </c>
      <c r="H34" s="163" t="str">
        <f t="shared" si="4"/>
        <v/>
      </c>
      <c r="I34" s="170">
        <f t="shared" si="5"/>
        <v>0</v>
      </c>
      <c r="J34" s="163" t="str">
        <f t="shared" si="6"/>
        <v/>
      </c>
      <c r="K34" s="170">
        <f t="shared" si="7"/>
        <v>0</v>
      </c>
      <c r="L34" s="163" t="str">
        <f t="shared" si="8"/>
        <v/>
      </c>
      <c r="M34" s="170">
        <f t="shared" si="9"/>
        <v>0</v>
      </c>
      <c r="N34" s="163" t="str">
        <f t="shared" si="10"/>
        <v/>
      </c>
      <c r="O34" s="170">
        <f t="shared" si="11"/>
        <v>0</v>
      </c>
    </row>
    <row r="35" spans="2:33" hidden="1" outlineLevel="1" x14ac:dyDescent="0.3">
      <c r="B35" s="167">
        <f t="shared" si="0"/>
        <v>25</v>
      </c>
      <c r="C35" s="168" t="str">
        <f t="shared" si="0"/>
        <v>[Insert shortlisted intervention name]</v>
      </c>
      <c r="D35" s="169" t="str">
        <f t="shared" si="1"/>
        <v/>
      </c>
      <c r="E35" s="172">
        <f t="shared" si="1"/>
        <v>0</v>
      </c>
      <c r="F35" s="169" t="str">
        <f t="shared" si="2"/>
        <v/>
      </c>
      <c r="G35" s="172">
        <f t="shared" si="3"/>
        <v>0</v>
      </c>
      <c r="H35" s="169" t="str">
        <f t="shared" si="4"/>
        <v/>
      </c>
      <c r="I35" s="172">
        <f t="shared" si="5"/>
        <v>0</v>
      </c>
      <c r="J35" s="169" t="str">
        <f t="shared" si="6"/>
        <v/>
      </c>
      <c r="K35" s="172">
        <f t="shared" si="7"/>
        <v>0</v>
      </c>
      <c r="L35" s="169" t="str">
        <f t="shared" si="8"/>
        <v/>
      </c>
      <c r="M35" s="172">
        <f t="shared" si="9"/>
        <v>0</v>
      </c>
      <c r="N35" s="169" t="str">
        <f t="shared" si="10"/>
        <v/>
      </c>
      <c r="O35" s="172">
        <f t="shared" si="11"/>
        <v>0</v>
      </c>
    </row>
    <row r="36" spans="2:33" collapsed="1" x14ac:dyDescent="0.3">
      <c r="B36" s="183" t="s">
        <v>267</v>
      </c>
    </row>
    <row r="37" spans="2:33" x14ac:dyDescent="0.3"/>
    <row r="38" spans="2:33" ht="17.399999999999999" customHeight="1" x14ac:dyDescent="0.3">
      <c r="B38" s="270" t="s">
        <v>264</v>
      </c>
      <c r="C38" s="271"/>
      <c r="D38" s="125"/>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row>
    <row r="39" spans="2:33" ht="17.399999999999999" x14ac:dyDescent="0.3">
      <c r="B39" s="272"/>
      <c r="C39" s="273"/>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row>
    <row r="40" spans="2:33" ht="102.75" customHeight="1" x14ac:dyDescent="0.3">
      <c r="B40" s="274" t="s">
        <v>146</v>
      </c>
      <c r="C40" s="274" t="s">
        <v>147</v>
      </c>
      <c r="D40" s="277" t="str">
        <f>'MCA - Design'!$B$14</f>
        <v>Support the achievement of Government net zero targets to mitigate climate change impacts</v>
      </c>
      <c r="E40" s="278"/>
      <c r="F40" s="278"/>
      <c r="G40" s="278"/>
      <c r="H40" s="279"/>
      <c r="I40" s="277" t="str">
        <f>'MCA - Design'!$B$17</f>
        <v>Achieve value for money in investment and procurement decisions</v>
      </c>
      <c r="J40" s="278"/>
      <c r="K40" s="278"/>
      <c r="L40" s="278"/>
      <c r="M40" s="279"/>
      <c r="N40" s="277" t="str">
        <f>'MCA - Design'!$B$20</f>
        <v xml:space="preserve">Reduce risk and uncertainty in organisational objectives being achieved, considering financial exposure, safety, environmental, social, and reputational risks </v>
      </c>
      <c r="O40" s="278"/>
      <c r="P40" s="278"/>
      <c r="Q40" s="278"/>
      <c r="R40" s="279"/>
      <c r="S40" s="277" t="str">
        <f>'MCA - Design'!$B$23</f>
        <v>Apply a systematic approach to deliver broad outcomes, considering safety, environmental, and social benefits</v>
      </c>
      <c r="T40" s="278"/>
      <c r="U40" s="278"/>
      <c r="V40" s="278"/>
      <c r="W40" s="279"/>
      <c r="X40" s="277" t="str">
        <f>'MCA - Design'!$B$26</f>
        <v>[Insert agency objective]</v>
      </c>
      <c r="Y40" s="278"/>
      <c r="Z40" s="278"/>
      <c r="AA40" s="278"/>
      <c r="AB40" s="279"/>
      <c r="AC40" s="277" t="str">
        <f>'MCA - Design'!$B$29</f>
        <v>[Insert agency objective]</v>
      </c>
      <c r="AD40" s="278"/>
      <c r="AE40" s="278"/>
      <c r="AF40" s="278"/>
      <c r="AG40" s="279"/>
    </row>
    <row r="41" spans="2:33" ht="36" customHeight="1" x14ac:dyDescent="0.3">
      <c r="B41" s="275"/>
      <c r="C41" s="275"/>
      <c r="D41" s="274" t="s">
        <v>281</v>
      </c>
      <c r="E41" s="260" t="s">
        <v>144</v>
      </c>
      <c r="F41" s="123" t="str">
        <f>IF('MCA - Design'!$D$14="","",'MCA - Design'!$D$14)</f>
        <v>Impact</v>
      </c>
      <c r="G41" s="122" t="str">
        <f>IF('MCA - Design'!$D$15="","",'MCA - Design'!$D$15)</f>
        <v>Agency's Ability to Influence</v>
      </c>
      <c r="H41" s="122" t="str">
        <f>IF('MCA - Design'!$D$16="","",'MCA - Design'!$D$16)</f>
        <v>Criteria 3</v>
      </c>
      <c r="I41" s="274" t="s">
        <v>282</v>
      </c>
      <c r="J41" s="260" t="s">
        <v>144</v>
      </c>
      <c r="K41" s="123" t="str">
        <f>IF('MCA - Design'!$D$17="","",'MCA - Design'!$D$17)</f>
        <v>Cost Effectiveness</v>
      </c>
      <c r="L41" s="122" t="str">
        <f>IF('MCA - Design'!$D$18="","",'MCA - Design'!$D$18)</f>
        <v>Criteria 5</v>
      </c>
      <c r="M41" s="122" t="str">
        <f>IF('MCA - Design'!$D$19="","",'MCA - Design'!$D$19)</f>
        <v>Criteria 6</v>
      </c>
      <c r="N41" s="274" t="s">
        <v>283</v>
      </c>
      <c r="O41" s="260" t="s">
        <v>144</v>
      </c>
      <c r="P41" s="123" t="str">
        <f>IF('MCA - Design'!$D$20="","",'MCA - Design'!$D$20)</f>
        <v>Readiness</v>
      </c>
      <c r="Q41" s="122" t="str">
        <f>IF('MCA - Design'!$D$21="","",'MCA - Design'!$D$21)</f>
        <v xml:space="preserve">Risk &amp; Constraints </v>
      </c>
      <c r="R41" s="122" t="str">
        <f>IF('MCA - Design'!$D$22="","",'MCA - Design'!$D$22)</f>
        <v/>
      </c>
      <c r="S41" s="274" t="s">
        <v>284</v>
      </c>
      <c r="T41" s="260" t="s">
        <v>144</v>
      </c>
      <c r="U41" s="123" t="str">
        <f>IF('MCA - Design'!$D$23="","",'MCA - Design'!$D$23)</f>
        <v>Co-benefits</v>
      </c>
      <c r="V41" s="122" t="str">
        <f>IF('MCA - Design'!$D$24="","",'MCA - Design'!$D$24)</f>
        <v/>
      </c>
      <c r="W41" s="122" t="str">
        <f>IF('MCA - Design'!$D$25="","",'MCA - Design'!$D$25)</f>
        <v/>
      </c>
      <c r="X41" s="274" t="s">
        <v>285</v>
      </c>
      <c r="Y41" s="260" t="s">
        <v>144</v>
      </c>
      <c r="Z41" s="123" t="str">
        <f>IF('MCA - Design'!$D$26="","",'MCA - Design'!$D$26)</f>
        <v/>
      </c>
      <c r="AA41" s="122" t="str">
        <f>IF('MCA - Design'!$D$27="","",'MCA - Design'!$D$27)</f>
        <v/>
      </c>
      <c r="AB41" s="122" t="str">
        <f>IF('MCA - Design'!$D$28="","",'MCA - Design'!$D$28)</f>
        <v/>
      </c>
      <c r="AC41" s="274" t="s">
        <v>286</v>
      </c>
      <c r="AD41" s="260" t="s">
        <v>144</v>
      </c>
      <c r="AE41" s="123" t="str">
        <f>IF('MCA - Design'!$D$29="","",'MCA - Design'!$D$29)</f>
        <v/>
      </c>
      <c r="AF41" s="122" t="str">
        <f>IF('MCA - Design'!$D$30="","",'MCA - Design'!$D$30)</f>
        <v/>
      </c>
      <c r="AG41" s="122" t="str">
        <f>IF('MCA - Design'!$D$31="","",'MCA - Design'!$D$31)</f>
        <v/>
      </c>
    </row>
    <row r="42" spans="2:33" ht="19.350000000000001" customHeight="1" x14ac:dyDescent="0.3">
      <c r="B42" s="276"/>
      <c r="C42" s="276"/>
      <c r="D42" s="276"/>
      <c r="E42" s="262"/>
      <c r="F42" s="124">
        <f>IF('MCA - Design'!$G$14="","",'MCA - Design'!$G$14)</f>
        <v>0.2</v>
      </c>
      <c r="G42" s="124">
        <f>IF('MCA - Design'!$G$15="","",'MCA - Design'!$G$15)</f>
        <v>0.15</v>
      </c>
      <c r="H42" s="124" t="str">
        <f>IF('MCA - Design'!$G$16="","",'MCA - Design'!$G$16)</f>
        <v/>
      </c>
      <c r="I42" s="276"/>
      <c r="J42" s="262"/>
      <c r="K42" s="124">
        <f>IF('MCA - Design'!$G$17="","",'MCA - Design'!$G$17)</f>
        <v>0.3</v>
      </c>
      <c r="L42" s="124" t="str">
        <f>IF('MCA - Design'!$G$18="","",'MCA - Design'!$G$18)</f>
        <v/>
      </c>
      <c r="M42" s="124" t="str">
        <f>IF('MCA - Design'!$G$19="","",'MCA - Design'!$G$19)</f>
        <v/>
      </c>
      <c r="N42" s="276"/>
      <c r="O42" s="262"/>
      <c r="P42" s="124">
        <f>IF('MCA - Design'!$G$20="","",'MCA - Design'!$G$20)</f>
        <v>0.15</v>
      </c>
      <c r="Q42" s="124">
        <f>IF('MCA - Design'!$G$21="","",'MCA - Design'!$G$21)</f>
        <v>0.1</v>
      </c>
      <c r="R42" s="124" t="str">
        <f>IF('MCA - Design'!$G$22="","",'MCA - Design'!$G$22)</f>
        <v/>
      </c>
      <c r="S42" s="276"/>
      <c r="T42" s="262"/>
      <c r="U42" s="124">
        <f>IF('MCA - Design'!$G$23="","",'MCA - Design'!$G$23)</f>
        <v>0.1</v>
      </c>
      <c r="V42" s="124" t="str">
        <f>IF('MCA - Design'!$G$24="","",'MCA - Design'!$G$24)</f>
        <v/>
      </c>
      <c r="W42" s="124" t="str">
        <f>IF('MCA - Design'!$G$25="","",'MCA - Design'!$G$25)</f>
        <v/>
      </c>
      <c r="X42" s="276"/>
      <c r="Y42" s="262"/>
      <c r="Z42" s="124" t="str">
        <f>IF('MCA - Design'!$G$26="","",'MCA - Design'!$G$26)</f>
        <v/>
      </c>
      <c r="AA42" s="124" t="str">
        <f>IF('MCA - Design'!$G$27="","",'MCA - Design'!$G$27)</f>
        <v/>
      </c>
      <c r="AB42" s="124" t="str">
        <f>IF('MCA - Design'!$G$28="","",'MCA - Design'!$G$28)</f>
        <v/>
      </c>
      <c r="AC42" s="276"/>
      <c r="AD42" s="262"/>
      <c r="AE42" s="124" t="str">
        <f>IF('MCA - Design'!$G$29="","",'MCA - Design'!$G$29)</f>
        <v/>
      </c>
      <c r="AF42" s="124" t="str">
        <f>IF('MCA - Design'!$G$30="","",'MCA - Design'!$G$30)</f>
        <v/>
      </c>
      <c r="AG42" s="124" t="str">
        <f>IF('MCA - Design'!$G$31="","",'MCA - Design'!$G$31)</f>
        <v/>
      </c>
    </row>
    <row r="43" spans="2:33" x14ac:dyDescent="0.3">
      <c r="B43" s="155">
        <f>'MCA - Apply'!B9</f>
        <v>1</v>
      </c>
      <c r="C43" s="156" t="str">
        <f>'MCA - Apply'!C9</f>
        <v>Low emission zones (for light and or heavy vehicles)</v>
      </c>
      <c r="D43" s="157" t="str">
        <f>IF(E43&gt;0,RANK(E43,E$43:E$67),"")</f>
        <v/>
      </c>
      <c r="E43" s="171">
        <f>SUM(F43:H43)</f>
        <v>0</v>
      </c>
      <c r="F43" s="158" t="str">
        <f>IF('MCA - Design'!$E$4="Single-score MCA Approach","",IFERROR(F74/5*100*F$42,""))</f>
        <v/>
      </c>
      <c r="G43" s="159" t="str">
        <f>IF('MCA - Design'!$E$4="Single-score MCA Approach","",IFERROR(G74/5*100*G$42,""))</f>
        <v/>
      </c>
      <c r="H43" s="160" t="str">
        <f>IF('MCA - Design'!$E$4="Single-score MCA Approach","",IFERROR(H74/5*100*H$42,""))</f>
        <v/>
      </c>
      <c r="I43" s="157" t="str">
        <f>IF(J43&gt;0,RANK(J43,J$43:J$67),"")</f>
        <v/>
      </c>
      <c r="J43" s="171">
        <f>SUM(K43:M43)</f>
        <v>0</v>
      </c>
      <c r="K43" s="158" t="str">
        <f>IF('MCA - Design'!$E$4="Single-score MCA Approach","",IFERROR(K74/5*100*K$42,""))</f>
        <v/>
      </c>
      <c r="L43" s="159" t="str">
        <f>IF('MCA - Design'!$E$4="Single-score MCA Approach","",IFERROR(L74/5*100*L$42,""))</f>
        <v/>
      </c>
      <c r="M43" s="160" t="str">
        <f>IF('MCA - Design'!$E$4="Single-score MCA Approach","",IFERROR(M74/5*100*M$42,""))</f>
        <v/>
      </c>
      <c r="N43" s="157" t="str">
        <f>IF(O43&gt;0,RANK(O43,O$43:O$67),"")</f>
        <v/>
      </c>
      <c r="O43" s="171">
        <f>SUM(P43:R43)</f>
        <v>0</v>
      </c>
      <c r="P43" s="158" t="str">
        <f>IF('MCA - Design'!$E$4="Single-score MCA Approach","",IFERROR(P74/5*100*P$42,""))</f>
        <v/>
      </c>
      <c r="Q43" s="159" t="str">
        <f>IF('MCA - Design'!$E$4="Single-score MCA Approach","",IFERROR(Q74/5*100*Q$42,""))</f>
        <v/>
      </c>
      <c r="R43" s="160" t="str">
        <f>IF('MCA - Design'!$E$4="Single-score MCA Approach","",IFERROR(R74/5*100*R$42,""))</f>
        <v/>
      </c>
      <c r="S43" s="157" t="str">
        <f>IF(T43&gt;0,RANK(T43,T$43:T$67),"")</f>
        <v/>
      </c>
      <c r="T43" s="171">
        <f>SUM(U43:W43)</f>
        <v>0</v>
      </c>
      <c r="U43" s="158" t="str">
        <f>IF('MCA - Design'!$E$4="Single-score MCA Approach","",IFERROR(U74/5*100*U$42,""))</f>
        <v/>
      </c>
      <c r="V43" s="159" t="str">
        <f>IF('MCA - Design'!$E$4="Single-score MCA Approach","",IFERROR(V74/5*100*V$42,""))</f>
        <v/>
      </c>
      <c r="W43" s="160" t="str">
        <f>IF('MCA - Design'!$E$4="Single-score MCA Approach","",IFERROR(W74/5*100*W$42,""))</f>
        <v/>
      </c>
      <c r="X43" s="157" t="str">
        <f>IF(Y43&gt;0,RANK(Y43,Y$43:Y$67),"")</f>
        <v/>
      </c>
      <c r="Y43" s="171">
        <f>SUM(Z43:AB43)</f>
        <v>0</v>
      </c>
      <c r="Z43" s="158" t="str">
        <f>IF('MCA - Design'!$E$4="Single-score MCA Approach","",IFERROR(Z74/5*100*Z$42,""))</f>
        <v/>
      </c>
      <c r="AA43" s="159" t="str">
        <f>IF('MCA - Design'!$E$4="Single-score MCA Approach","",IFERROR(AA74/5*100*AA$42,""))</f>
        <v/>
      </c>
      <c r="AB43" s="160" t="str">
        <f>IF('MCA - Design'!$E$4="Single-score MCA Approach","",IFERROR(AB74/5*100*AB$42,""))</f>
        <v/>
      </c>
      <c r="AC43" s="157" t="str">
        <f>IF(AD43&gt;0,RANK(AD43,AD$43:AD$67),"")</f>
        <v/>
      </c>
      <c r="AD43" s="171">
        <f>SUM(AE43:AG43)</f>
        <v>0</v>
      </c>
      <c r="AE43" s="158" t="str">
        <f>IF('MCA - Design'!$E$4="Single-score MCA Approach","",IFERROR(AE74/5*100*AE$42,""))</f>
        <v/>
      </c>
      <c r="AF43" s="159" t="str">
        <f>IF('MCA - Design'!$E$4="Single-score MCA Approach","",IFERROR(AF74/5*100*AF$42,""))</f>
        <v/>
      </c>
      <c r="AG43" s="160" t="str">
        <f>IF('MCA - Design'!$E$4="Single-score MCA Approach","",IFERROR(AG74/5*100*AG$42,""))</f>
        <v/>
      </c>
    </row>
    <row r="44" spans="2:33" x14ac:dyDescent="0.3">
      <c r="B44" s="161">
        <f>'MCA - Apply'!B10</f>
        <v>2</v>
      </c>
      <c r="C44" s="162" t="str">
        <f>'MCA - Apply'!C10</f>
        <v>Incentivising investment in low emitting freight technologies</v>
      </c>
      <c r="D44" s="163" t="str">
        <f t="shared" ref="D44:D67" si="12">IF(E44&gt;0,RANK(E44,E$43:E$67),"")</f>
        <v/>
      </c>
      <c r="E44" s="170">
        <f t="shared" ref="E44:E67" si="13">SUM(F44:H44)</f>
        <v>0</v>
      </c>
      <c r="F44" s="164" t="str">
        <f>IF('MCA - Design'!$E$4="Single-score MCA Approach","",IFERROR(F75/5*100*F$42,""))</f>
        <v/>
      </c>
      <c r="G44" s="165" t="str">
        <f>IF('MCA - Design'!$E$4="Single-score MCA Approach","",IFERROR(G75/5*100*G$42,""))</f>
        <v/>
      </c>
      <c r="H44" s="166" t="str">
        <f>IF('MCA - Design'!$E$4="Single-score MCA Approach","",IFERROR(H75/5*100*H$42,""))</f>
        <v/>
      </c>
      <c r="I44" s="163" t="str">
        <f t="shared" ref="I44:I67" si="14">IF(J44&gt;0,RANK(J44,J$43:J$67),"")</f>
        <v/>
      </c>
      <c r="J44" s="170">
        <f t="shared" ref="J44:J67" si="15">SUM(K44:M44)</f>
        <v>0</v>
      </c>
      <c r="K44" s="164" t="str">
        <f>IF('MCA - Design'!$E$4="Single-score MCA Approach","",IFERROR(K75/5*100*K$42,""))</f>
        <v/>
      </c>
      <c r="L44" s="165" t="str">
        <f>IF('MCA - Design'!$E$4="Single-score MCA Approach","",IFERROR(L75/5*100*L$42,""))</f>
        <v/>
      </c>
      <c r="M44" s="166" t="str">
        <f>IF('MCA - Design'!$E$4="Single-score MCA Approach","",IFERROR(M75/5*100*M$42,""))</f>
        <v/>
      </c>
      <c r="N44" s="163" t="str">
        <f t="shared" ref="N44:N67" si="16">IF(O44&gt;0,RANK(O44,O$43:O$67),"")</f>
        <v/>
      </c>
      <c r="O44" s="170">
        <f t="shared" ref="O44:O67" si="17">SUM(P44:R44)</f>
        <v>0</v>
      </c>
      <c r="P44" s="164" t="str">
        <f>IF('MCA - Design'!$E$4="Single-score MCA Approach","",IFERROR(P75/5*100*P$42,""))</f>
        <v/>
      </c>
      <c r="Q44" s="165" t="str">
        <f>IF('MCA - Design'!$E$4="Single-score MCA Approach","",IFERROR(Q75/5*100*Q$42,""))</f>
        <v/>
      </c>
      <c r="R44" s="166" t="str">
        <f>IF('MCA - Design'!$E$4="Single-score MCA Approach","",IFERROR(R75/5*100*R$42,""))</f>
        <v/>
      </c>
      <c r="S44" s="163" t="str">
        <f t="shared" ref="S44:S67" si="18">IF(T44&gt;0,RANK(T44,T$43:T$67),"")</f>
        <v/>
      </c>
      <c r="T44" s="170">
        <f t="shared" ref="T44:T67" si="19">SUM(U44:W44)</f>
        <v>0</v>
      </c>
      <c r="U44" s="164" t="str">
        <f>IF('MCA - Design'!$E$4="Single-score MCA Approach","",IFERROR(U75/5*100*U$42,""))</f>
        <v/>
      </c>
      <c r="V44" s="165" t="str">
        <f>IF('MCA - Design'!$E$4="Single-score MCA Approach","",IFERROR(V75/5*100*V$42,""))</f>
        <v/>
      </c>
      <c r="W44" s="166" t="str">
        <f>IF('MCA - Design'!$E$4="Single-score MCA Approach","",IFERROR(W75/5*100*W$42,""))</f>
        <v/>
      </c>
      <c r="X44" s="163" t="str">
        <f t="shared" ref="X44:X67" si="20">IF(Y44&gt;0,RANK(Y44,Y$43:Y$67),"")</f>
        <v/>
      </c>
      <c r="Y44" s="170">
        <f t="shared" ref="Y44:Y67" si="21">SUM(Z44:AB44)</f>
        <v>0</v>
      </c>
      <c r="Z44" s="164" t="str">
        <f>IF('MCA - Design'!$E$4="Single-score MCA Approach","",IFERROR(Z75/5*100*Z$42,""))</f>
        <v/>
      </c>
      <c r="AA44" s="165" t="str">
        <f>IF('MCA - Design'!$E$4="Single-score MCA Approach","",IFERROR(AA75/5*100*AA$42,""))</f>
        <v/>
      </c>
      <c r="AB44" s="166" t="str">
        <f>IF('MCA - Design'!$E$4="Single-score MCA Approach","",IFERROR(AB75/5*100*AB$42,""))</f>
        <v/>
      </c>
      <c r="AC44" s="163" t="str">
        <f t="shared" ref="AC44:AC67" si="22">IF(AD44&gt;0,RANK(AD44,AD$43:AD$67),"")</f>
        <v/>
      </c>
      <c r="AD44" s="170">
        <f t="shared" ref="AD44:AD67" si="23">SUM(AE44:AG44)</f>
        <v>0</v>
      </c>
      <c r="AE44" s="164" t="str">
        <f>IF('MCA - Design'!$E$4="Single-score MCA Approach","",IFERROR(AE75/5*100*AE$42,""))</f>
        <v/>
      </c>
      <c r="AF44" s="165" t="str">
        <f>IF('MCA - Design'!$E$4="Single-score MCA Approach","",IFERROR(AF75/5*100*AF$42,""))</f>
        <v/>
      </c>
      <c r="AG44" s="166" t="str">
        <f>IF('MCA - Design'!$E$4="Single-score MCA Approach","",IFERROR(AG75/5*100*AG$42,""))</f>
        <v/>
      </c>
    </row>
    <row r="45" spans="2:33" x14ac:dyDescent="0.3">
      <c r="B45" s="161">
        <f>'MCA - Apply'!B11</f>
        <v>3</v>
      </c>
      <c r="C45" s="162" t="str">
        <f>'MCA - Apply'!C11</f>
        <v>Intervention 3</v>
      </c>
      <c r="D45" s="163" t="str">
        <f t="shared" si="12"/>
        <v/>
      </c>
      <c r="E45" s="170">
        <f t="shared" si="13"/>
        <v>0</v>
      </c>
      <c r="F45" s="164" t="str">
        <f>IF('MCA - Design'!$E$4="Single-score MCA Approach","",IFERROR(F76/5*100*F$42,""))</f>
        <v/>
      </c>
      <c r="G45" s="165" t="str">
        <f>IF('MCA - Design'!$E$4="Single-score MCA Approach","",IFERROR(G76/5*100*G$42,""))</f>
        <v/>
      </c>
      <c r="H45" s="166" t="str">
        <f>IF('MCA - Design'!$E$4="Single-score MCA Approach","",IFERROR(H76/5*100*H$42,""))</f>
        <v/>
      </c>
      <c r="I45" s="163" t="str">
        <f t="shared" si="14"/>
        <v/>
      </c>
      <c r="J45" s="170">
        <f t="shared" si="15"/>
        <v>0</v>
      </c>
      <c r="K45" s="164" t="str">
        <f>IF('MCA - Design'!$E$4="Single-score MCA Approach","",IFERROR(K76/5*100*K$42,""))</f>
        <v/>
      </c>
      <c r="L45" s="165" t="str">
        <f>IF('MCA - Design'!$E$4="Single-score MCA Approach","",IFERROR(L76/5*100*L$42,""))</f>
        <v/>
      </c>
      <c r="M45" s="166" t="str">
        <f>IF('MCA - Design'!$E$4="Single-score MCA Approach","",IFERROR(M76/5*100*M$42,""))</f>
        <v/>
      </c>
      <c r="N45" s="163" t="str">
        <f t="shared" si="16"/>
        <v/>
      </c>
      <c r="O45" s="170">
        <f t="shared" si="17"/>
        <v>0</v>
      </c>
      <c r="P45" s="164" t="str">
        <f>IF('MCA - Design'!$E$4="Single-score MCA Approach","",IFERROR(P76/5*100*P$42,""))</f>
        <v/>
      </c>
      <c r="Q45" s="165" t="str">
        <f>IF('MCA - Design'!$E$4="Single-score MCA Approach","",IFERROR(Q76/5*100*Q$42,""))</f>
        <v/>
      </c>
      <c r="R45" s="166" t="str">
        <f>IF('MCA - Design'!$E$4="Single-score MCA Approach","",IFERROR(R76/5*100*R$42,""))</f>
        <v/>
      </c>
      <c r="S45" s="163" t="str">
        <f t="shared" si="18"/>
        <v/>
      </c>
      <c r="T45" s="170">
        <f t="shared" si="19"/>
        <v>0</v>
      </c>
      <c r="U45" s="164" t="str">
        <f>IF('MCA - Design'!$E$4="Single-score MCA Approach","",IFERROR(U76/5*100*U$42,""))</f>
        <v/>
      </c>
      <c r="V45" s="165" t="str">
        <f>IF('MCA - Design'!$E$4="Single-score MCA Approach","",IFERROR(V76/5*100*V$42,""))</f>
        <v/>
      </c>
      <c r="W45" s="166" t="str">
        <f>IF('MCA - Design'!$E$4="Single-score MCA Approach","",IFERROR(W76/5*100*W$42,""))</f>
        <v/>
      </c>
      <c r="X45" s="163" t="str">
        <f t="shared" si="20"/>
        <v/>
      </c>
      <c r="Y45" s="170">
        <f t="shared" si="21"/>
        <v>0</v>
      </c>
      <c r="Z45" s="164" t="str">
        <f>IF('MCA - Design'!$E$4="Single-score MCA Approach","",IFERROR(Z76/5*100*Z$42,""))</f>
        <v/>
      </c>
      <c r="AA45" s="165" t="str">
        <f>IF('MCA - Design'!$E$4="Single-score MCA Approach","",IFERROR(AA76/5*100*AA$42,""))</f>
        <v/>
      </c>
      <c r="AB45" s="166" t="str">
        <f>IF('MCA - Design'!$E$4="Single-score MCA Approach","",IFERROR(AB76/5*100*AB$42,""))</f>
        <v/>
      </c>
      <c r="AC45" s="163" t="str">
        <f t="shared" si="22"/>
        <v/>
      </c>
      <c r="AD45" s="170">
        <f t="shared" si="23"/>
        <v>0</v>
      </c>
      <c r="AE45" s="164" t="str">
        <f>IF('MCA - Design'!$E$4="Single-score MCA Approach","",IFERROR(AE76/5*100*AE$42,""))</f>
        <v/>
      </c>
      <c r="AF45" s="165" t="str">
        <f>IF('MCA - Design'!$E$4="Single-score MCA Approach","",IFERROR(AF76/5*100*AF$42,""))</f>
        <v/>
      </c>
      <c r="AG45" s="166" t="str">
        <f>IF('MCA - Design'!$E$4="Single-score MCA Approach","",IFERROR(AG76/5*100*AG$42,""))</f>
        <v/>
      </c>
    </row>
    <row r="46" spans="2:33" x14ac:dyDescent="0.3">
      <c r="B46" s="161">
        <f>'MCA - Apply'!B12</f>
        <v>4</v>
      </c>
      <c r="C46" s="162" t="str">
        <f>'MCA - Apply'!C12</f>
        <v>Intervention 4</v>
      </c>
      <c r="D46" s="163" t="str">
        <f t="shared" si="12"/>
        <v/>
      </c>
      <c r="E46" s="170">
        <f t="shared" si="13"/>
        <v>0</v>
      </c>
      <c r="F46" s="164" t="str">
        <f>IF('MCA - Design'!$E$4="Single-score MCA Approach","",IFERROR(F77/5*100*F$42,""))</f>
        <v/>
      </c>
      <c r="G46" s="165" t="str">
        <f>IF('MCA - Design'!$E$4="Single-score MCA Approach","",IFERROR(G77/5*100*G$42,""))</f>
        <v/>
      </c>
      <c r="H46" s="166" t="str">
        <f>IF('MCA - Design'!$E$4="Single-score MCA Approach","",IFERROR(H77/5*100*H$42,""))</f>
        <v/>
      </c>
      <c r="I46" s="163" t="str">
        <f t="shared" si="14"/>
        <v/>
      </c>
      <c r="J46" s="170">
        <f t="shared" si="15"/>
        <v>0</v>
      </c>
      <c r="K46" s="164" t="str">
        <f>IF('MCA - Design'!$E$4="Single-score MCA Approach","",IFERROR(K77/5*100*K$42,""))</f>
        <v/>
      </c>
      <c r="L46" s="165" t="str">
        <f>IF('MCA - Design'!$E$4="Single-score MCA Approach","",IFERROR(L77/5*100*L$42,""))</f>
        <v/>
      </c>
      <c r="M46" s="166" t="str">
        <f>IF('MCA - Design'!$E$4="Single-score MCA Approach","",IFERROR(M77/5*100*M$42,""))</f>
        <v/>
      </c>
      <c r="N46" s="163" t="str">
        <f t="shared" si="16"/>
        <v/>
      </c>
      <c r="O46" s="170">
        <f t="shared" si="17"/>
        <v>0</v>
      </c>
      <c r="P46" s="164" t="str">
        <f>IF('MCA - Design'!$E$4="Single-score MCA Approach","",IFERROR(P77/5*100*P$42,""))</f>
        <v/>
      </c>
      <c r="Q46" s="165" t="str">
        <f>IF('MCA - Design'!$E$4="Single-score MCA Approach","",IFERROR(Q77/5*100*Q$42,""))</f>
        <v/>
      </c>
      <c r="R46" s="166" t="str">
        <f>IF('MCA - Design'!$E$4="Single-score MCA Approach","",IFERROR(R77/5*100*R$42,""))</f>
        <v/>
      </c>
      <c r="S46" s="163" t="str">
        <f t="shared" si="18"/>
        <v/>
      </c>
      <c r="T46" s="170">
        <f t="shared" si="19"/>
        <v>0</v>
      </c>
      <c r="U46" s="164" t="str">
        <f>IF('MCA - Design'!$E$4="Single-score MCA Approach","",IFERROR(U77/5*100*U$42,""))</f>
        <v/>
      </c>
      <c r="V46" s="165" t="str">
        <f>IF('MCA - Design'!$E$4="Single-score MCA Approach","",IFERROR(V77/5*100*V$42,""))</f>
        <v/>
      </c>
      <c r="W46" s="166" t="str">
        <f>IF('MCA - Design'!$E$4="Single-score MCA Approach","",IFERROR(W77/5*100*W$42,""))</f>
        <v/>
      </c>
      <c r="X46" s="163" t="str">
        <f t="shared" si="20"/>
        <v/>
      </c>
      <c r="Y46" s="170">
        <f t="shared" si="21"/>
        <v>0</v>
      </c>
      <c r="Z46" s="164" t="str">
        <f>IF('MCA - Design'!$E$4="Single-score MCA Approach","",IFERROR(Z77/5*100*Z$42,""))</f>
        <v/>
      </c>
      <c r="AA46" s="165" t="str">
        <f>IF('MCA - Design'!$E$4="Single-score MCA Approach","",IFERROR(AA77/5*100*AA$42,""))</f>
        <v/>
      </c>
      <c r="AB46" s="166" t="str">
        <f>IF('MCA - Design'!$E$4="Single-score MCA Approach","",IFERROR(AB77/5*100*AB$42,""))</f>
        <v/>
      </c>
      <c r="AC46" s="163" t="str">
        <f t="shared" si="22"/>
        <v/>
      </c>
      <c r="AD46" s="170">
        <f t="shared" si="23"/>
        <v>0</v>
      </c>
      <c r="AE46" s="164" t="str">
        <f>IF('MCA - Design'!$E$4="Single-score MCA Approach","",IFERROR(AE77/5*100*AE$42,""))</f>
        <v/>
      </c>
      <c r="AF46" s="165" t="str">
        <f>IF('MCA - Design'!$E$4="Single-score MCA Approach","",IFERROR(AF77/5*100*AF$42,""))</f>
        <v/>
      </c>
      <c r="AG46" s="166" t="str">
        <f>IF('MCA - Design'!$E$4="Single-score MCA Approach","",IFERROR(AG77/5*100*AG$42,""))</f>
        <v/>
      </c>
    </row>
    <row r="47" spans="2:33" x14ac:dyDescent="0.3">
      <c r="B47" s="161">
        <f>'MCA - Apply'!B13</f>
        <v>5</v>
      </c>
      <c r="C47" s="162" t="str">
        <f>'MCA - Apply'!C13</f>
        <v>Intervention 5</v>
      </c>
      <c r="D47" s="163" t="str">
        <f t="shared" si="12"/>
        <v/>
      </c>
      <c r="E47" s="170">
        <f t="shared" si="13"/>
        <v>0</v>
      </c>
      <c r="F47" s="164" t="str">
        <f>IF('MCA - Design'!$E$4="Single-score MCA Approach","",IFERROR(F78/5*100*F$42,""))</f>
        <v/>
      </c>
      <c r="G47" s="165" t="str">
        <f>IF('MCA - Design'!$E$4="Single-score MCA Approach","",IFERROR(G78/5*100*G$42,""))</f>
        <v/>
      </c>
      <c r="H47" s="166" t="str">
        <f>IF('MCA - Design'!$E$4="Single-score MCA Approach","",IFERROR(H78/5*100*H$42,""))</f>
        <v/>
      </c>
      <c r="I47" s="163" t="str">
        <f t="shared" si="14"/>
        <v/>
      </c>
      <c r="J47" s="170">
        <f t="shared" si="15"/>
        <v>0</v>
      </c>
      <c r="K47" s="164" t="str">
        <f>IF('MCA - Design'!$E$4="Single-score MCA Approach","",IFERROR(K78/5*100*K$42,""))</f>
        <v/>
      </c>
      <c r="L47" s="165" t="str">
        <f>IF('MCA - Design'!$E$4="Single-score MCA Approach","",IFERROR(L78/5*100*L$42,""))</f>
        <v/>
      </c>
      <c r="M47" s="166" t="str">
        <f>IF('MCA - Design'!$E$4="Single-score MCA Approach","",IFERROR(M78/5*100*M$42,""))</f>
        <v/>
      </c>
      <c r="N47" s="163" t="str">
        <f t="shared" si="16"/>
        <v/>
      </c>
      <c r="O47" s="170">
        <f t="shared" si="17"/>
        <v>0</v>
      </c>
      <c r="P47" s="164" t="str">
        <f>IF('MCA - Design'!$E$4="Single-score MCA Approach","",IFERROR(P78/5*100*P$42,""))</f>
        <v/>
      </c>
      <c r="Q47" s="165" t="str">
        <f>IF('MCA - Design'!$E$4="Single-score MCA Approach","",IFERROR(Q78/5*100*Q$42,""))</f>
        <v/>
      </c>
      <c r="R47" s="166" t="str">
        <f>IF('MCA - Design'!$E$4="Single-score MCA Approach","",IFERROR(R78/5*100*R$42,""))</f>
        <v/>
      </c>
      <c r="S47" s="163" t="str">
        <f t="shared" si="18"/>
        <v/>
      </c>
      <c r="T47" s="170">
        <f t="shared" si="19"/>
        <v>0</v>
      </c>
      <c r="U47" s="164" t="str">
        <f>IF('MCA - Design'!$E$4="Single-score MCA Approach","",IFERROR(U78/5*100*U$42,""))</f>
        <v/>
      </c>
      <c r="V47" s="165" t="str">
        <f>IF('MCA - Design'!$E$4="Single-score MCA Approach","",IFERROR(V78/5*100*V$42,""))</f>
        <v/>
      </c>
      <c r="W47" s="166" t="str">
        <f>IF('MCA - Design'!$E$4="Single-score MCA Approach","",IFERROR(W78/5*100*W$42,""))</f>
        <v/>
      </c>
      <c r="X47" s="163" t="str">
        <f t="shared" si="20"/>
        <v/>
      </c>
      <c r="Y47" s="170">
        <f t="shared" si="21"/>
        <v>0</v>
      </c>
      <c r="Z47" s="164" t="str">
        <f>IF('MCA - Design'!$E$4="Single-score MCA Approach","",IFERROR(Z78/5*100*Z$42,""))</f>
        <v/>
      </c>
      <c r="AA47" s="165" t="str">
        <f>IF('MCA - Design'!$E$4="Single-score MCA Approach","",IFERROR(AA78/5*100*AA$42,""))</f>
        <v/>
      </c>
      <c r="AB47" s="166" t="str">
        <f>IF('MCA - Design'!$E$4="Single-score MCA Approach","",IFERROR(AB78/5*100*AB$42,""))</f>
        <v/>
      </c>
      <c r="AC47" s="163" t="str">
        <f t="shared" si="22"/>
        <v/>
      </c>
      <c r="AD47" s="170">
        <f t="shared" si="23"/>
        <v>0</v>
      </c>
      <c r="AE47" s="164" t="str">
        <f>IF('MCA - Design'!$E$4="Single-score MCA Approach","",IFERROR(AE78/5*100*AE$42,""))</f>
        <v/>
      </c>
      <c r="AF47" s="165" t="str">
        <f>IF('MCA - Design'!$E$4="Single-score MCA Approach","",IFERROR(AF78/5*100*AF$42,""))</f>
        <v/>
      </c>
      <c r="AG47" s="166" t="str">
        <f>IF('MCA - Design'!$E$4="Single-score MCA Approach","",IFERROR(AG78/5*100*AG$42,""))</f>
        <v/>
      </c>
    </row>
    <row r="48" spans="2:33" x14ac:dyDescent="0.3">
      <c r="B48" s="161">
        <f>'MCA - Apply'!B14</f>
        <v>6</v>
      </c>
      <c r="C48" s="162" t="str">
        <f>'MCA - Apply'!C14</f>
        <v>Intervention 6</v>
      </c>
      <c r="D48" s="163" t="str">
        <f t="shared" si="12"/>
        <v/>
      </c>
      <c r="E48" s="170">
        <f t="shared" si="13"/>
        <v>0</v>
      </c>
      <c r="F48" s="164" t="str">
        <f>IF('MCA - Design'!$E$4="Single-score MCA Approach","",IFERROR(F79/5*100*F$42,""))</f>
        <v/>
      </c>
      <c r="G48" s="165" t="str">
        <f>IF('MCA - Design'!$E$4="Single-score MCA Approach","",IFERROR(G79/5*100*G$42,""))</f>
        <v/>
      </c>
      <c r="H48" s="166" t="str">
        <f>IF('MCA - Design'!$E$4="Single-score MCA Approach","",IFERROR(H79/5*100*H$42,""))</f>
        <v/>
      </c>
      <c r="I48" s="163" t="str">
        <f t="shared" si="14"/>
        <v/>
      </c>
      <c r="J48" s="170">
        <f t="shared" si="15"/>
        <v>0</v>
      </c>
      <c r="K48" s="164" t="str">
        <f>IF('MCA - Design'!$E$4="Single-score MCA Approach","",IFERROR(K79/5*100*K$42,""))</f>
        <v/>
      </c>
      <c r="L48" s="165" t="str">
        <f>IF('MCA - Design'!$E$4="Single-score MCA Approach","",IFERROR(L79/5*100*L$42,""))</f>
        <v/>
      </c>
      <c r="M48" s="166" t="str">
        <f>IF('MCA - Design'!$E$4="Single-score MCA Approach","",IFERROR(M79/5*100*M$42,""))</f>
        <v/>
      </c>
      <c r="N48" s="163" t="str">
        <f t="shared" si="16"/>
        <v/>
      </c>
      <c r="O48" s="170">
        <f t="shared" si="17"/>
        <v>0</v>
      </c>
      <c r="P48" s="164" t="str">
        <f>IF('MCA - Design'!$E$4="Single-score MCA Approach","",IFERROR(P79/5*100*P$42,""))</f>
        <v/>
      </c>
      <c r="Q48" s="165" t="str">
        <f>IF('MCA - Design'!$E$4="Single-score MCA Approach","",IFERROR(Q79/5*100*Q$42,""))</f>
        <v/>
      </c>
      <c r="R48" s="166" t="str">
        <f>IF('MCA - Design'!$E$4="Single-score MCA Approach","",IFERROR(R79/5*100*R$42,""))</f>
        <v/>
      </c>
      <c r="S48" s="163" t="str">
        <f t="shared" si="18"/>
        <v/>
      </c>
      <c r="T48" s="170">
        <f t="shared" si="19"/>
        <v>0</v>
      </c>
      <c r="U48" s="164" t="str">
        <f>IF('MCA - Design'!$E$4="Single-score MCA Approach","",IFERROR(U79/5*100*U$42,""))</f>
        <v/>
      </c>
      <c r="V48" s="165" t="str">
        <f>IF('MCA - Design'!$E$4="Single-score MCA Approach","",IFERROR(V79/5*100*V$42,""))</f>
        <v/>
      </c>
      <c r="W48" s="166" t="str">
        <f>IF('MCA - Design'!$E$4="Single-score MCA Approach","",IFERROR(W79/5*100*W$42,""))</f>
        <v/>
      </c>
      <c r="X48" s="163" t="str">
        <f t="shared" si="20"/>
        <v/>
      </c>
      <c r="Y48" s="170">
        <f t="shared" si="21"/>
        <v>0</v>
      </c>
      <c r="Z48" s="164" t="str">
        <f>IF('MCA - Design'!$E$4="Single-score MCA Approach","",IFERROR(Z79/5*100*Z$42,""))</f>
        <v/>
      </c>
      <c r="AA48" s="165" t="str">
        <f>IF('MCA - Design'!$E$4="Single-score MCA Approach","",IFERROR(AA79/5*100*AA$42,""))</f>
        <v/>
      </c>
      <c r="AB48" s="166" t="str">
        <f>IF('MCA - Design'!$E$4="Single-score MCA Approach","",IFERROR(AB79/5*100*AB$42,""))</f>
        <v/>
      </c>
      <c r="AC48" s="163" t="str">
        <f t="shared" si="22"/>
        <v/>
      </c>
      <c r="AD48" s="170">
        <f t="shared" si="23"/>
        <v>0</v>
      </c>
      <c r="AE48" s="164" t="str">
        <f>IF('MCA - Design'!$E$4="Single-score MCA Approach","",IFERROR(AE79/5*100*AE$42,""))</f>
        <v/>
      </c>
      <c r="AF48" s="165" t="str">
        <f>IF('MCA - Design'!$E$4="Single-score MCA Approach","",IFERROR(AF79/5*100*AF$42,""))</f>
        <v/>
      </c>
      <c r="AG48" s="166" t="str">
        <f>IF('MCA - Design'!$E$4="Single-score MCA Approach","",IFERROR(AG79/5*100*AG$42,""))</f>
        <v/>
      </c>
    </row>
    <row r="49" spans="2:33" x14ac:dyDescent="0.3">
      <c r="B49" s="161">
        <f>'MCA - Apply'!B15</f>
        <v>7</v>
      </c>
      <c r="C49" s="162" t="str">
        <f>'MCA - Apply'!C15</f>
        <v>Intervention 7</v>
      </c>
      <c r="D49" s="163" t="str">
        <f t="shared" si="12"/>
        <v/>
      </c>
      <c r="E49" s="170">
        <f t="shared" si="13"/>
        <v>0</v>
      </c>
      <c r="F49" s="164" t="str">
        <f>IF('MCA - Design'!$E$4="Single-score MCA Approach","",IFERROR(F80/5*100*F$42,""))</f>
        <v/>
      </c>
      <c r="G49" s="165" t="str">
        <f>IF('MCA - Design'!$E$4="Single-score MCA Approach","",IFERROR(G80/5*100*G$42,""))</f>
        <v/>
      </c>
      <c r="H49" s="166" t="str">
        <f>IF('MCA - Design'!$E$4="Single-score MCA Approach","",IFERROR(H80/5*100*H$42,""))</f>
        <v/>
      </c>
      <c r="I49" s="163" t="str">
        <f t="shared" si="14"/>
        <v/>
      </c>
      <c r="J49" s="170">
        <f t="shared" si="15"/>
        <v>0</v>
      </c>
      <c r="K49" s="164" t="str">
        <f>IF('MCA - Design'!$E$4="Single-score MCA Approach","",IFERROR(K80/5*100*K$42,""))</f>
        <v/>
      </c>
      <c r="L49" s="165" t="str">
        <f>IF('MCA - Design'!$E$4="Single-score MCA Approach","",IFERROR(L80/5*100*L$42,""))</f>
        <v/>
      </c>
      <c r="M49" s="166" t="str">
        <f>IF('MCA - Design'!$E$4="Single-score MCA Approach","",IFERROR(M80/5*100*M$42,""))</f>
        <v/>
      </c>
      <c r="N49" s="163" t="str">
        <f t="shared" si="16"/>
        <v/>
      </c>
      <c r="O49" s="170">
        <f t="shared" si="17"/>
        <v>0</v>
      </c>
      <c r="P49" s="164" t="str">
        <f>IF('MCA - Design'!$E$4="Single-score MCA Approach","",IFERROR(P80/5*100*P$42,""))</f>
        <v/>
      </c>
      <c r="Q49" s="165" t="str">
        <f>IF('MCA - Design'!$E$4="Single-score MCA Approach","",IFERROR(Q80/5*100*Q$42,""))</f>
        <v/>
      </c>
      <c r="R49" s="166" t="str">
        <f>IF('MCA - Design'!$E$4="Single-score MCA Approach","",IFERROR(R80/5*100*R$42,""))</f>
        <v/>
      </c>
      <c r="S49" s="163" t="str">
        <f t="shared" si="18"/>
        <v/>
      </c>
      <c r="T49" s="170">
        <f t="shared" si="19"/>
        <v>0</v>
      </c>
      <c r="U49" s="164" t="str">
        <f>IF('MCA - Design'!$E$4="Single-score MCA Approach","",IFERROR(U80/5*100*U$42,""))</f>
        <v/>
      </c>
      <c r="V49" s="165" t="str">
        <f>IF('MCA - Design'!$E$4="Single-score MCA Approach","",IFERROR(V80/5*100*V$42,""))</f>
        <v/>
      </c>
      <c r="W49" s="166" t="str">
        <f>IF('MCA - Design'!$E$4="Single-score MCA Approach","",IFERROR(W80/5*100*W$42,""))</f>
        <v/>
      </c>
      <c r="X49" s="163" t="str">
        <f t="shared" si="20"/>
        <v/>
      </c>
      <c r="Y49" s="170">
        <f t="shared" si="21"/>
        <v>0</v>
      </c>
      <c r="Z49" s="164" t="str">
        <f>IF('MCA - Design'!$E$4="Single-score MCA Approach","",IFERROR(Z80/5*100*Z$42,""))</f>
        <v/>
      </c>
      <c r="AA49" s="165" t="str">
        <f>IF('MCA - Design'!$E$4="Single-score MCA Approach","",IFERROR(AA80/5*100*AA$42,""))</f>
        <v/>
      </c>
      <c r="AB49" s="166" t="str">
        <f>IF('MCA - Design'!$E$4="Single-score MCA Approach","",IFERROR(AB80/5*100*AB$42,""))</f>
        <v/>
      </c>
      <c r="AC49" s="163" t="str">
        <f t="shared" si="22"/>
        <v/>
      </c>
      <c r="AD49" s="170">
        <f t="shared" si="23"/>
        <v>0</v>
      </c>
      <c r="AE49" s="164" t="str">
        <f>IF('MCA - Design'!$E$4="Single-score MCA Approach","",IFERROR(AE80/5*100*AE$42,""))</f>
        <v/>
      </c>
      <c r="AF49" s="165" t="str">
        <f>IF('MCA - Design'!$E$4="Single-score MCA Approach","",IFERROR(AF80/5*100*AF$42,""))</f>
        <v/>
      </c>
      <c r="AG49" s="166" t="str">
        <f>IF('MCA - Design'!$E$4="Single-score MCA Approach","",IFERROR(AG80/5*100*AG$42,""))</f>
        <v/>
      </c>
    </row>
    <row r="50" spans="2:33" x14ac:dyDescent="0.3">
      <c r="B50" s="161">
        <f>'MCA - Apply'!B16</f>
        <v>8</v>
      </c>
      <c r="C50" s="162" t="str">
        <f>'MCA - Apply'!C16</f>
        <v>Intervention 8</v>
      </c>
      <c r="D50" s="163" t="str">
        <f t="shared" si="12"/>
        <v/>
      </c>
      <c r="E50" s="170">
        <f t="shared" si="13"/>
        <v>0</v>
      </c>
      <c r="F50" s="164" t="str">
        <f>IF('MCA - Design'!$E$4="Single-score MCA Approach","",IFERROR(F81/5*100*F$42,""))</f>
        <v/>
      </c>
      <c r="G50" s="165" t="str">
        <f>IF('MCA - Design'!$E$4="Single-score MCA Approach","",IFERROR(G81/5*100*G$42,""))</f>
        <v/>
      </c>
      <c r="H50" s="166" t="str">
        <f>IF('MCA - Design'!$E$4="Single-score MCA Approach","",IFERROR(H81/5*100*H$42,""))</f>
        <v/>
      </c>
      <c r="I50" s="163" t="str">
        <f t="shared" si="14"/>
        <v/>
      </c>
      <c r="J50" s="170">
        <f t="shared" si="15"/>
        <v>0</v>
      </c>
      <c r="K50" s="164" t="str">
        <f>IF('MCA - Design'!$E$4="Single-score MCA Approach","",IFERROR(K81/5*100*K$42,""))</f>
        <v/>
      </c>
      <c r="L50" s="165" t="str">
        <f>IF('MCA - Design'!$E$4="Single-score MCA Approach","",IFERROR(L81/5*100*L$42,""))</f>
        <v/>
      </c>
      <c r="M50" s="166" t="str">
        <f>IF('MCA - Design'!$E$4="Single-score MCA Approach","",IFERROR(M81/5*100*M$42,""))</f>
        <v/>
      </c>
      <c r="N50" s="163" t="str">
        <f t="shared" si="16"/>
        <v/>
      </c>
      <c r="O50" s="170">
        <f t="shared" si="17"/>
        <v>0</v>
      </c>
      <c r="P50" s="164" t="str">
        <f>IF('MCA - Design'!$E$4="Single-score MCA Approach","",IFERROR(P81/5*100*P$42,""))</f>
        <v/>
      </c>
      <c r="Q50" s="165" t="str">
        <f>IF('MCA - Design'!$E$4="Single-score MCA Approach","",IFERROR(Q81/5*100*Q$42,""))</f>
        <v/>
      </c>
      <c r="R50" s="166" t="str">
        <f>IF('MCA - Design'!$E$4="Single-score MCA Approach","",IFERROR(R81/5*100*R$42,""))</f>
        <v/>
      </c>
      <c r="S50" s="163" t="str">
        <f t="shared" si="18"/>
        <v/>
      </c>
      <c r="T50" s="170">
        <f t="shared" si="19"/>
        <v>0</v>
      </c>
      <c r="U50" s="164" t="str">
        <f>IF('MCA - Design'!$E$4="Single-score MCA Approach","",IFERROR(U81/5*100*U$42,""))</f>
        <v/>
      </c>
      <c r="V50" s="165" t="str">
        <f>IF('MCA - Design'!$E$4="Single-score MCA Approach","",IFERROR(V81/5*100*V$42,""))</f>
        <v/>
      </c>
      <c r="W50" s="166" t="str">
        <f>IF('MCA - Design'!$E$4="Single-score MCA Approach","",IFERROR(W81/5*100*W$42,""))</f>
        <v/>
      </c>
      <c r="X50" s="163" t="str">
        <f t="shared" si="20"/>
        <v/>
      </c>
      <c r="Y50" s="170">
        <f t="shared" si="21"/>
        <v>0</v>
      </c>
      <c r="Z50" s="164" t="str">
        <f>IF('MCA - Design'!$E$4="Single-score MCA Approach","",IFERROR(Z81/5*100*Z$42,""))</f>
        <v/>
      </c>
      <c r="AA50" s="165" t="str">
        <f>IF('MCA - Design'!$E$4="Single-score MCA Approach","",IFERROR(AA81/5*100*AA$42,""))</f>
        <v/>
      </c>
      <c r="AB50" s="166" t="str">
        <f>IF('MCA - Design'!$E$4="Single-score MCA Approach","",IFERROR(AB81/5*100*AB$42,""))</f>
        <v/>
      </c>
      <c r="AC50" s="163" t="str">
        <f t="shared" si="22"/>
        <v/>
      </c>
      <c r="AD50" s="170">
        <f t="shared" si="23"/>
        <v>0</v>
      </c>
      <c r="AE50" s="164" t="str">
        <f>IF('MCA - Design'!$E$4="Single-score MCA Approach","",IFERROR(AE81/5*100*AE$42,""))</f>
        <v/>
      </c>
      <c r="AF50" s="165" t="str">
        <f>IF('MCA - Design'!$E$4="Single-score MCA Approach","",IFERROR(AF81/5*100*AF$42,""))</f>
        <v/>
      </c>
      <c r="AG50" s="166" t="str">
        <f>IF('MCA - Design'!$E$4="Single-score MCA Approach","",IFERROR(AG81/5*100*AG$42,""))</f>
        <v/>
      </c>
    </row>
    <row r="51" spans="2:33" x14ac:dyDescent="0.3">
      <c r="B51" s="161">
        <f>'MCA - Apply'!B17</f>
        <v>9</v>
      </c>
      <c r="C51" s="162" t="str">
        <f>'MCA - Apply'!C17</f>
        <v>[Insert shortlisted intervention name]</v>
      </c>
      <c r="D51" s="163" t="str">
        <f t="shared" si="12"/>
        <v/>
      </c>
      <c r="E51" s="170">
        <f t="shared" si="13"/>
        <v>0</v>
      </c>
      <c r="F51" s="164" t="str">
        <f>IF('MCA - Design'!$E$4="Single-score MCA Approach","",IFERROR(F82/5*100*F$42,""))</f>
        <v/>
      </c>
      <c r="G51" s="165" t="str">
        <f>IF('MCA - Design'!$E$4="Single-score MCA Approach","",IFERROR(G82/5*100*G$42,""))</f>
        <v/>
      </c>
      <c r="H51" s="166" t="str">
        <f>IF('MCA - Design'!$E$4="Single-score MCA Approach","",IFERROR(H82/5*100*H$42,""))</f>
        <v/>
      </c>
      <c r="I51" s="163" t="str">
        <f t="shared" si="14"/>
        <v/>
      </c>
      <c r="J51" s="170">
        <f t="shared" si="15"/>
        <v>0</v>
      </c>
      <c r="K51" s="164" t="str">
        <f>IF('MCA - Design'!$E$4="Single-score MCA Approach","",IFERROR(K82/5*100*K$42,""))</f>
        <v/>
      </c>
      <c r="L51" s="165" t="str">
        <f>IF('MCA - Design'!$E$4="Single-score MCA Approach","",IFERROR(L82/5*100*L$42,""))</f>
        <v/>
      </c>
      <c r="M51" s="166" t="str">
        <f>IF('MCA - Design'!$E$4="Single-score MCA Approach","",IFERROR(M82/5*100*M$42,""))</f>
        <v/>
      </c>
      <c r="N51" s="163" t="str">
        <f t="shared" si="16"/>
        <v/>
      </c>
      <c r="O51" s="170">
        <f t="shared" si="17"/>
        <v>0</v>
      </c>
      <c r="P51" s="164" t="str">
        <f>IF('MCA - Design'!$E$4="Single-score MCA Approach","",IFERROR(P82/5*100*P$42,""))</f>
        <v/>
      </c>
      <c r="Q51" s="165" t="str">
        <f>IF('MCA - Design'!$E$4="Single-score MCA Approach","",IFERROR(Q82/5*100*Q$42,""))</f>
        <v/>
      </c>
      <c r="R51" s="166" t="str">
        <f>IF('MCA - Design'!$E$4="Single-score MCA Approach","",IFERROR(R82/5*100*R$42,""))</f>
        <v/>
      </c>
      <c r="S51" s="163" t="str">
        <f t="shared" si="18"/>
        <v/>
      </c>
      <c r="T51" s="170">
        <f t="shared" si="19"/>
        <v>0</v>
      </c>
      <c r="U51" s="164" t="str">
        <f>IF('MCA - Design'!$E$4="Single-score MCA Approach","",IFERROR(U82/5*100*U$42,""))</f>
        <v/>
      </c>
      <c r="V51" s="165" t="str">
        <f>IF('MCA - Design'!$E$4="Single-score MCA Approach","",IFERROR(V82/5*100*V$42,""))</f>
        <v/>
      </c>
      <c r="W51" s="166" t="str">
        <f>IF('MCA - Design'!$E$4="Single-score MCA Approach","",IFERROR(W82/5*100*W$42,""))</f>
        <v/>
      </c>
      <c r="X51" s="163" t="str">
        <f t="shared" si="20"/>
        <v/>
      </c>
      <c r="Y51" s="170">
        <f t="shared" si="21"/>
        <v>0</v>
      </c>
      <c r="Z51" s="164" t="str">
        <f>IF('MCA - Design'!$E$4="Single-score MCA Approach","",IFERROR(Z82/5*100*Z$42,""))</f>
        <v/>
      </c>
      <c r="AA51" s="165" t="str">
        <f>IF('MCA - Design'!$E$4="Single-score MCA Approach","",IFERROR(AA82/5*100*AA$42,""))</f>
        <v/>
      </c>
      <c r="AB51" s="166" t="str">
        <f>IF('MCA - Design'!$E$4="Single-score MCA Approach","",IFERROR(AB82/5*100*AB$42,""))</f>
        <v/>
      </c>
      <c r="AC51" s="163" t="str">
        <f t="shared" si="22"/>
        <v/>
      </c>
      <c r="AD51" s="170">
        <f t="shared" si="23"/>
        <v>0</v>
      </c>
      <c r="AE51" s="164" t="str">
        <f>IF('MCA - Design'!$E$4="Single-score MCA Approach","",IFERROR(AE82/5*100*AE$42,""))</f>
        <v/>
      </c>
      <c r="AF51" s="165" t="str">
        <f>IF('MCA - Design'!$E$4="Single-score MCA Approach","",IFERROR(AF82/5*100*AF$42,""))</f>
        <v/>
      </c>
      <c r="AG51" s="166" t="str">
        <f>IF('MCA - Design'!$E$4="Single-score MCA Approach","",IFERROR(AG82/5*100*AG$42,""))</f>
        <v/>
      </c>
    </row>
    <row r="52" spans="2:33" x14ac:dyDescent="0.3">
      <c r="B52" s="167">
        <f>'MCA - Apply'!B18</f>
        <v>10</v>
      </c>
      <c r="C52" s="168" t="str">
        <f>'MCA - Apply'!C18</f>
        <v>[Insert shortlisted intervention name]</v>
      </c>
      <c r="D52" s="169" t="str">
        <f t="shared" si="12"/>
        <v/>
      </c>
      <c r="E52" s="172">
        <f t="shared" si="13"/>
        <v>0</v>
      </c>
      <c r="F52" s="173" t="str">
        <f>IF('MCA - Design'!$E$4="Single-score MCA Approach","",IFERROR(F83/5*100*F$42,""))</f>
        <v/>
      </c>
      <c r="G52" s="174" t="str">
        <f>IF('MCA - Design'!$E$4="Single-score MCA Approach","",IFERROR(G83/5*100*G$42,""))</f>
        <v/>
      </c>
      <c r="H52" s="175" t="str">
        <f>IF('MCA - Design'!$E$4="Single-score MCA Approach","",IFERROR(H83/5*100*H$42,""))</f>
        <v/>
      </c>
      <c r="I52" s="169" t="str">
        <f t="shared" si="14"/>
        <v/>
      </c>
      <c r="J52" s="172">
        <f t="shared" si="15"/>
        <v>0</v>
      </c>
      <c r="K52" s="173" t="str">
        <f>IF('MCA - Design'!$E$4="Single-score MCA Approach","",IFERROR(K83/5*100*K$42,""))</f>
        <v/>
      </c>
      <c r="L52" s="174" t="str">
        <f>IF('MCA - Design'!$E$4="Single-score MCA Approach","",IFERROR(L83/5*100*L$42,""))</f>
        <v/>
      </c>
      <c r="M52" s="175" t="str">
        <f>IF('MCA - Design'!$E$4="Single-score MCA Approach","",IFERROR(M83/5*100*M$42,""))</f>
        <v/>
      </c>
      <c r="N52" s="169" t="str">
        <f t="shared" si="16"/>
        <v/>
      </c>
      <c r="O52" s="172">
        <f t="shared" si="17"/>
        <v>0</v>
      </c>
      <c r="P52" s="173" t="str">
        <f>IF('MCA - Design'!$E$4="Single-score MCA Approach","",IFERROR(P83/5*100*P$42,""))</f>
        <v/>
      </c>
      <c r="Q52" s="174" t="str">
        <f>IF('MCA - Design'!$E$4="Single-score MCA Approach","",IFERROR(Q83/5*100*Q$42,""))</f>
        <v/>
      </c>
      <c r="R52" s="175" t="str">
        <f>IF('MCA - Design'!$E$4="Single-score MCA Approach","",IFERROR(R83/5*100*R$42,""))</f>
        <v/>
      </c>
      <c r="S52" s="169" t="str">
        <f t="shared" si="18"/>
        <v/>
      </c>
      <c r="T52" s="172">
        <f t="shared" si="19"/>
        <v>0</v>
      </c>
      <c r="U52" s="173" t="str">
        <f>IF('MCA - Design'!$E$4="Single-score MCA Approach","",IFERROR(U83/5*100*U$42,""))</f>
        <v/>
      </c>
      <c r="V52" s="174" t="str">
        <f>IF('MCA - Design'!$E$4="Single-score MCA Approach","",IFERROR(V83/5*100*V$42,""))</f>
        <v/>
      </c>
      <c r="W52" s="175" t="str">
        <f>IF('MCA - Design'!$E$4="Single-score MCA Approach","",IFERROR(W83/5*100*W$42,""))</f>
        <v/>
      </c>
      <c r="X52" s="169" t="str">
        <f t="shared" si="20"/>
        <v/>
      </c>
      <c r="Y52" s="172">
        <f t="shared" si="21"/>
        <v>0</v>
      </c>
      <c r="Z52" s="173" t="str">
        <f>IF('MCA - Design'!$E$4="Single-score MCA Approach","",IFERROR(Z83/5*100*Z$42,""))</f>
        <v/>
      </c>
      <c r="AA52" s="174" t="str">
        <f>IF('MCA - Design'!$E$4="Single-score MCA Approach","",IFERROR(AA83/5*100*AA$42,""))</f>
        <v/>
      </c>
      <c r="AB52" s="175" t="str">
        <f>IF('MCA - Design'!$E$4="Single-score MCA Approach","",IFERROR(AB83/5*100*AB$42,""))</f>
        <v/>
      </c>
      <c r="AC52" s="169" t="str">
        <f t="shared" si="22"/>
        <v/>
      </c>
      <c r="AD52" s="172">
        <f t="shared" si="23"/>
        <v>0</v>
      </c>
      <c r="AE52" s="173" t="str">
        <f>IF('MCA - Design'!$E$4="Single-score MCA Approach","",IFERROR(AE83/5*100*AE$42,""))</f>
        <v/>
      </c>
      <c r="AF52" s="174" t="str">
        <f>IF('MCA - Design'!$E$4="Single-score MCA Approach","",IFERROR(AF83/5*100*AF$42,""))</f>
        <v/>
      </c>
      <c r="AG52" s="175" t="str">
        <f>IF('MCA - Design'!$E$4="Single-score MCA Approach","",IFERROR(AG83/5*100*AG$42,""))</f>
        <v/>
      </c>
    </row>
    <row r="53" spans="2:33" hidden="1" outlineLevel="1" x14ac:dyDescent="0.3">
      <c r="B53" s="176">
        <f>'MCA - Apply'!B19</f>
        <v>11</v>
      </c>
      <c r="C53" s="177" t="str">
        <f>'MCA - Apply'!C19</f>
        <v>[Insert shortlisted intervention name]</v>
      </c>
      <c r="D53" s="178" t="str">
        <f t="shared" si="12"/>
        <v/>
      </c>
      <c r="E53" s="179">
        <f t="shared" si="13"/>
        <v>0</v>
      </c>
      <c r="F53" s="180" t="str">
        <f>IF('MCA - Design'!$E$4="Single-score MCA Approach","",IFERROR(F84/5*100*F$42,""))</f>
        <v/>
      </c>
      <c r="G53" s="181" t="str">
        <f>IF('MCA - Design'!$E$4="Single-score MCA Approach","",IFERROR(G84/5*100*G$42,""))</f>
        <v/>
      </c>
      <c r="H53" s="182" t="str">
        <f>IF('MCA - Design'!$E$4="Single-score MCA Approach","",IFERROR(H84/5*100*H$42,""))</f>
        <v/>
      </c>
      <c r="I53" s="178" t="str">
        <f t="shared" si="14"/>
        <v/>
      </c>
      <c r="J53" s="179">
        <f t="shared" si="15"/>
        <v>0</v>
      </c>
      <c r="K53" s="180" t="str">
        <f>IF('MCA - Design'!$E$4="Single-score MCA Approach","",IFERROR(K84/5*100*K$42,""))</f>
        <v/>
      </c>
      <c r="L53" s="181" t="str">
        <f>IF('MCA - Design'!$E$4="Single-score MCA Approach","",IFERROR(L84/5*100*L$42,""))</f>
        <v/>
      </c>
      <c r="M53" s="182" t="str">
        <f>IF('MCA - Design'!$E$4="Single-score MCA Approach","",IFERROR(M84/5*100*M$42,""))</f>
        <v/>
      </c>
      <c r="N53" s="178" t="str">
        <f t="shared" si="16"/>
        <v/>
      </c>
      <c r="O53" s="179">
        <f t="shared" si="17"/>
        <v>0</v>
      </c>
      <c r="P53" s="180" t="str">
        <f>IF('MCA - Design'!$E$4="Single-score MCA Approach","",IFERROR(P84/5*100*P$42,""))</f>
        <v/>
      </c>
      <c r="Q53" s="181" t="str">
        <f>IF('MCA - Design'!$E$4="Single-score MCA Approach","",IFERROR(Q84/5*100*Q$42,""))</f>
        <v/>
      </c>
      <c r="R53" s="182" t="str">
        <f>IF('MCA - Design'!$E$4="Single-score MCA Approach","",IFERROR(R84/5*100*R$42,""))</f>
        <v/>
      </c>
      <c r="S53" s="178" t="str">
        <f t="shared" si="18"/>
        <v/>
      </c>
      <c r="T53" s="179">
        <f t="shared" si="19"/>
        <v>0</v>
      </c>
      <c r="U53" s="180" t="str">
        <f>IF('MCA - Design'!$E$4="Single-score MCA Approach","",IFERROR(U84/5*100*U$42,""))</f>
        <v/>
      </c>
      <c r="V53" s="181" t="str">
        <f>IF('MCA - Design'!$E$4="Single-score MCA Approach","",IFERROR(V84/5*100*V$42,""))</f>
        <v/>
      </c>
      <c r="W53" s="182" t="str">
        <f>IF('MCA - Design'!$E$4="Single-score MCA Approach","",IFERROR(W84/5*100*W$42,""))</f>
        <v/>
      </c>
      <c r="X53" s="178" t="str">
        <f t="shared" si="20"/>
        <v/>
      </c>
      <c r="Y53" s="179">
        <f t="shared" si="21"/>
        <v>0</v>
      </c>
      <c r="Z53" s="180" t="str">
        <f>IF('MCA - Design'!$E$4="Single-score MCA Approach","",IFERROR(Z84/5*100*Z$42,""))</f>
        <v/>
      </c>
      <c r="AA53" s="181" t="str">
        <f>IF('MCA - Design'!$E$4="Single-score MCA Approach","",IFERROR(AA84/5*100*AA$42,""))</f>
        <v/>
      </c>
      <c r="AB53" s="182" t="str">
        <f>IF('MCA - Design'!$E$4="Single-score MCA Approach","",IFERROR(AB84/5*100*AB$42,""))</f>
        <v/>
      </c>
      <c r="AC53" s="178" t="str">
        <f t="shared" si="22"/>
        <v/>
      </c>
      <c r="AD53" s="179">
        <f t="shared" si="23"/>
        <v>0</v>
      </c>
      <c r="AE53" s="180" t="str">
        <f>IF('MCA - Design'!$E$4="Single-score MCA Approach","",IFERROR(AE84/5*100*AE$42,""))</f>
        <v/>
      </c>
      <c r="AF53" s="181" t="str">
        <f>IF('MCA - Design'!$E$4="Single-score MCA Approach","",IFERROR(AF84/5*100*AF$42,""))</f>
        <v/>
      </c>
      <c r="AG53" s="182" t="str">
        <f>IF('MCA - Design'!$E$4="Single-score MCA Approach","",IFERROR(AG84/5*100*AG$42,""))</f>
        <v/>
      </c>
    </row>
    <row r="54" spans="2:33" hidden="1" outlineLevel="1" x14ac:dyDescent="0.3">
      <c r="B54" s="161">
        <f>'MCA - Apply'!B20</f>
        <v>12</v>
      </c>
      <c r="C54" s="162" t="str">
        <f>'MCA - Apply'!C20</f>
        <v>[Insert shortlisted intervention name]</v>
      </c>
      <c r="D54" s="163" t="str">
        <f t="shared" si="12"/>
        <v/>
      </c>
      <c r="E54" s="170">
        <f t="shared" si="13"/>
        <v>0</v>
      </c>
      <c r="F54" s="164" t="str">
        <f>IF('MCA - Design'!$E$4="Single-score MCA Approach","",IFERROR(F85/5*100*F$42,""))</f>
        <v/>
      </c>
      <c r="G54" s="165" t="str">
        <f>IF('MCA - Design'!$E$4="Single-score MCA Approach","",IFERROR(G85/5*100*G$42,""))</f>
        <v/>
      </c>
      <c r="H54" s="166" t="str">
        <f>IF('MCA - Design'!$E$4="Single-score MCA Approach","",IFERROR(H85/5*100*H$42,""))</f>
        <v/>
      </c>
      <c r="I54" s="163" t="str">
        <f t="shared" si="14"/>
        <v/>
      </c>
      <c r="J54" s="170">
        <f t="shared" si="15"/>
        <v>0</v>
      </c>
      <c r="K54" s="164" t="str">
        <f>IF('MCA - Design'!$E$4="Single-score MCA Approach","",IFERROR(K85/5*100*K$42,""))</f>
        <v/>
      </c>
      <c r="L54" s="165" t="str">
        <f>IF('MCA - Design'!$E$4="Single-score MCA Approach","",IFERROR(L85/5*100*L$42,""))</f>
        <v/>
      </c>
      <c r="M54" s="166" t="str">
        <f>IF('MCA - Design'!$E$4="Single-score MCA Approach","",IFERROR(M85/5*100*M$42,""))</f>
        <v/>
      </c>
      <c r="N54" s="163" t="str">
        <f t="shared" si="16"/>
        <v/>
      </c>
      <c r="O54" s="170">
        <f t="shared" si="17"/>
        <v>0</v>
      </c>
      <c r="P54" s="164" t="str">
        <f>IF('MCA - Design'!$E$4="Single-score MCA Approach","",IFERROR(P85/5*100*P$42,""))</f>
        <v/>
      </c>
      <c r="Q54" s="165" t="str">
        <f>IF('MCA - Design'!$E$4="Single-score MCA Approach","",IFERROR(Q85/5*100*Q$42,""))</f>
        <v/>
      </c>
      <c r="R54" s="166" t="str">
        <f>IF('MCA - Design'!$E$4="Single-score MCA Approach","",IFERROR(R85/5*100*R$42,""))</f>
        <v/>
      </c>
      <c r="S54" s="163" t="str">
        <f t="shared" si="18"/>
        <v/>
      </c>
      <c r="T54" s="170">
        <f t="shared" si="19"/>
        <v>0</v>
      </c>
      <c r="U54" s="164" t="str">
        <f>IF('MCA - Design'!$E$4="Single-score MCA Approach","",IFERROR(U85/5*100*U$42,""))</f>
        <v/>
      </c>
      <c r="V54" s="165" t="str">
        <f>IF('MCA - Design'!$E$4="Single-score MCA Approach","",IFERROR(V85/5*100*V$42,""))</f>
        <v/>
      </c>
      <c r="W54" s="166" t="str">
        <f>IF('MCA - Design'!$E$4="Single-score MCA Approach","",IFERROR(W85/5*100*W$42,""))</f>
        <v/>
      </c>
      <c r="X54" s="163" t="str">
        <f t="shared" si="20"/>
        <v/>
      </c>
      <c r="Y54" s="170">
        <f t="shared" si="21"/>
        <v>0</v>
      </c>
      <c r="Z54" s="164" t="str">
        <f>IF('MCA - Design'!$E$4="Single-score MCA Approach","",IFERROR(Z85/5*100*Z$42,""))</f>
        <v/>
      </c>
      <c r="AA54" s="165" t="str">
        <f>IF('MCA - Design'!$E$4="Single-score MCA Approach","",IFERROR(AA85/5*100*AA$42,""))</f>
        <v/>
      </c>
      <c r="AB54" s="166" t="str">
        <f>IF('MCA - Design'!$E$4="Single-score MCA Approach","",IFERROR(AB85/5*100*AB$42,""))</f>
        <v/>
      </c>
      <c r="AC54" s="163" t="str">
        <f t="shared" si="22"/>
        <v/>
      </c>
      <c r="AD54" s="170">
        <f t="shared" si="23"/>
        <v>0</v>
      </c>
      <c r="AE54" s="164" t="str">
        <f>IF('MCA - Design'!$E$4="Single-score MCA Approach","",IFERROR(AE85/5*100*AE$42,""))</f>
        <v/>
      </c>
      <c r="AF54" s="165" t="str">
        <f>IF('MCA - Design'!$E$4="Single-score MCA Approach","",IFERROR(AF85/5*100*AF$42,""))</f>
        <v/>
      </c>
      <c r="AG54" s="166" t="str">
        <f>IF('MCA - Design'!$E$4="Single-score MCA Approach","",IFERROR(AG85/5*100*AG$42,""))</f>
        <v/>
      </c>
    </row>
    <row r="55" spans="2:33" hidden="1" outlineLevel="1" x14ac:dyDescent="0.3">
      <c r="B55" s="161">
        <f>'MCA - Apply'!B21</f>
        <v>13</v>
      </c>
      <c r="C55" s="162" t="str">
        <f>'MCA - Apply'!C21</f>
        <v>[Insert shortlisted intervention name]</v>
      </c>
      <c r="D55" s="163" t="str">
        <f t="shared" si="12"/>
        <v/>
      </c>
      <c r="E55" s="170">
        <f t="shared" si="13"/>
        <v>0</v>
      </c>
      <c r="F55" s="164" t="str">
        <f>IF('MCA - Design'!$E$4="Single-score MCA Approach","",IFERROR(F86/5*100*F$42,""))</f>
        <v/>
      </c>
      <c r="G55" s="165" t="str">
        <f>IF('MCA - Design'!$E$4="Single-score MCA Approach","",IFERROR(G86/5*100*G$42,""))</f>
        <v/>
      </c>
      <c r="H55" s="166" t="str">
        <f>IF('MCA - Design'!$E$4="Single-score MCA Approach","",IFERROR(H86/5*100*H$42,""))</f>
        <v/>
      </c>
      <c r="I55" s="163" t="str">
        <f t="shared" si="14"/>
        <v/>
      </c>
      <c r="J55" s="170">
        <f t="shared" si="15"/>
        <v>0</v>
      </c>
      <c r="K55" s="164" t="str">
        <f>IF('MCA - Design'!$E$4="Single-score MCA Approach","",IFERROR(K86/5*100*K$42,""))</f>
        <v/>
      </c>
      <c r="L55" s="165" t="str">
        <f>IF('MCA - Design'!$E$4="Single-score MCA Approach","",IFERROR(L86/5*100*L$42,""))</f>
        <v/>
      </c>
      <c r="M55" s="166" t="str">
        <f>IF('MCA - Design'!$E$4="Single-score MCA Approach","",IFERROR(M86/5*100*M$42,""))</f>
        <v/>
      </c>
      <c r="N55" s="163" t="str">
        <f t="shared" si="16"/>
        <v/>
      </c>
      <c r="O55" s="170">
        <f t="shared" si="17"/>
        <v>0</v>
      </c>
      <c r="P55" s="164" t="str">
        <f>IF('MCA - Design'!$E$4="Single-score MCA Approach","",IFERROR(P86/5*100*P$42,""))</f>
        <v/>
      </c>
      <c r="Q55" s="165" t="str">
        <f>IF('MCA - Design'!$E$4="Single-score MCA Approach","",IFERROR(Q86/5*100*Q$42,""))</f>
        <v/>
      </c>
      <c r="R55" s="166" t="str">
        <f>IF('MCA - Design'!$E$4="Single-score MCA Approach","",IFERROR(R86/5*100*R$42,""))</f>
        <v/>
      </c>
      <c r="S55" s="163" t="str">
        <f t="shared" si="18"/>
        <v/>
      </c>
      <c r="T55" s="170">
        <f t="shared" si="19"/>
        <v>0</v>
      </c>
      <c r="U55" s="164" t="str">
        <f>IF('MCA - Design'!$E$4="Single-score MCA Approach","",IFERROR(U86/5*100*U$42,""))</f>
        <v/>
      </c>
      <c r="V55" s="165" t="str">
        <f>IF('MCA - Design'!$E$4="Single-score MCA Approach","",IFERROR(V86/5*100*V$42,""))</f>
        <v/>
      </c>
      <c r="W55" s="166" t="str">
        <f>IF('MCA - Design'!$E$4="Single-score MCA Approach","",IFERROR(W86/5*100*W$42,""))</f>
        <v/>
      </c>
      <c r="X55" s="163" t="str">
        <f t="shared" si="20"/>
        <v/>
      </c>
      <c r="Y55" s="170">
        <f t="shared" si="21"/>
        <v>0</v>
      </c>
      <c r="Z55" s="164" t="str">
        <f>IF('MCA - Design'!$E$4="Single-score MCA Approach","",IFERROR(Z86/5*100*Z$42,""))</f>
        <v/>
      </c>
      <c r="AA55" s="165" t="str">
        <f>IF('MCA - Design'!$E$4="Single-score MCA Approach","",IFERROR(AA86/5*100*AA$42,""))</f>
        <v/>
      </c>
      <c r="AB55" s="166" t="str">
        <f>IF('MCA - Design'!$E$4="Single-score MCA Approach","",IFERROR(AB86/5*100*AB$42,""))</f>
        <v/>
      </c>
      <c r="AC55" s="163" t="str">
        <f t="shared" si="22"/>
        <v/>
      </c>
      <c r="AD55" s="170">
        <f t="shared" si="23"/>
        <v>0</v>
      </c>
      <c r="AE55" s="164" t="str">
        <f>IF('MCA - Design'!$E$4="Single-score MCA Approach","",IFERROR(AE86/5*100*AE$42,""))</f>
        <v/>
      </c>
      <c r="AF55" s="165" t="str">
        <f>IF('MCA - Design'!$E$4="Single-score MCA Approach","",IFERROR(AF86/5*100*AF$42,""))</f>
        <v/>
      </c>
      <c r="AG55" s="166" t="str">
        <f>IF('MCA - Design'!$E$4="Single-score MCA Approach","",IFERROR(AG86/5*100*AG$42,""))</f>
        <v/>
      </c>
    </row>
    <row r="56" spans="2:33" hidden="1" outlineLevel="1" x14ac:dyDescent="0.3">
      <c r="B56" s="161">
        <f>'MCA - Apply'!B22</f>
        <v>14</v>
      </c>
      <c r="C56" s="162" t="str">
        <f>'MCA - Apply'!C22</f>
        <v>[Insert shortlisted intervention name]</v>
      </c>
      <c r="D56" s="163" t="str">
        <f t="shared" si="12"/>
        <v/>
      </c>
      <c r="E56" s="170">
        <f t="shared" si="13"/>
        <v>0</v>
      </c>
      <c r="F56" s="164" t="str">
        <f>IF('MCA - Design'!$E$4="Single-score MCA Approach","",IFERROR(F87/5*100*F$42,""))</f>
        <v/>
      </c>
      <c r="G56" s="165" t="str">
        <f>IF('MCA - Design'!$E$4="Single-score MCA Approach","",IFERROR(G87/5*100*G$42,""))</f>
        <v/>
      </c>
      <c r="H56" s="166" t="str">
        <f>IF('MCA - Design'!$E$4="Single-score MCA Approach","",IFERROR(H87/5*100*H$42,""))</f>
        <v/>
      </c>
      <c r="I56" s="163" t="str">
        <f t="shared" si="14"/>
        <v/>
      </c>
      <c r="J56" s="170">
        <f t="shared" si="15"/>
        <v>0</v>
      </c>
      <c r="K56" s="164" t="str">
        <f>IF('MCA - Design'!$E$4="Single-score MCA Approach","",IFERROR(K87/5*100*K$42,""))</f>
        <v/>
      </c>
      <c r="L56" s="165" t="str">
        <f>IF('MCA - Design'!$E$4="Single-score MCA Approach","",IFERROR(L87/5*100*L$42,""))</f>
        <v/>
      </c>
      <c r="M56" s="166" t="str">
        <f>IF('MCA - Design'!$E$4="Single-score MCA Approach","",IFERROR(M87/5*100*M$42,""))</f>
        <v/>
      </c>
      <c r="N56" s="163" t="str">
        <f t="shared" si="16"/>
        <v/>
      </c>
      <c r="O56" s="170">
        <f t="shared" si="17"/>
        <v>0</v>
      </c>
      <c r="P56" s="164" t="str">
        <f>IF('MCA - Design'!$E$4="Single-score MCA Approach","",IFERROR(P87/5*100*P$42,""))</f>
        <v/>
      </c>
      <c r="Q56" s="165" t="str">
        <f>IF('MCA - Design'!$E$4="Single-score MCA Approach","",IFERROR(Q87/5*100*Q$42,""))</f>
        <v/>
      </c>
      <c r="R56" s="166" t="str">
        <f>IF('MCA - Design'!$E$4="Single-score MCA Approach","",IFERROR(R87/5*100*R$42,""))</f>
        <v/>
      </c>
      <c r="S56" s="163" t="str">
        <f t="shared" si="18"/>
        <v/>
      </c>
      <c r="T56" s="170">
        <f t="shared" si="19"/>
        <v>0</v>
      </c>
      <c r="U56" s="164" t="str">
        <f>IF('MCA - Design'!$E$4="Single-score MCA Approach","",IFERROR(U87/5*100*U$42,""))</f>
        <v/>
      </c>
      <c r="V56" s="165" t="str">
        <f>IF('MCA - Design'!$E$4="Single-score MCA Approach","",IFERROR(V87/5*100*V$42,""))</f>
        <v/>
      </c>
      <c r="W56" s="166" t="str">
        <f>IF('MCA - Design'!$E$4="Single-score MCA Approach","",IFERROR(W87/5*100*W$42,""))</f>
        <v/>
      </c>
      <c r="X56" s="163" t="str">
        <f t="shared" si="20"/>
        <v/>
      </c>
      <c r="Y56" s="170">
        <f t="shared" si="21"/>
        <v>0</v>
      </c>
      <c r="Z56" s="164" t="str">
        <f>IF('MCA - Design'!$E$4="Single-score MCA Approach","",IFERROR(Z87/5*100*Z$42,""))</f>
        <v/>
      </c>
      <c r="AA56" s="165" t="str">
        <f>IF('MCA - Design'!$E$4="Single-score MCA Approach","",IFERROR(AA87/5*100*AA$42,""))</f>
        <v/>
      </c>
      <c r="AB56" s="166" t="str">
        <f>IF('MCA - Design'!$E$4="Single-score MCA Approach","",IFERROR(AB87/5*100*AB$42,""))</f>
        <v/>
      </c>
      <c r="AC56" s="163" t="str">
        <f t="shared" si="22"/>
        <v/>
      </c>
      <c r="AD56" s="170">
        <f t="shared" si="23"/>
        <v>0</v>
      </c>
      <c r="AE56" s="164" t="str">
        <f>IF('MCA - Design'!$E$4="Single-score MCA Approach","",IFERROR(AE87/5*100*AE$42,""))</f>
        <v/>
      </c>
      <c r="AF56" s="165" t="str">
        <f>IF('MCA - Design'!$E$4="Single-score MCA Approach","",IFERROR(AF87/5*100*AF$42,""))</f>
        <v/>
      </c>
      <c r="AG56" s="166" t="str">
        <f>IF('MCA - Design'!$E$4="Single-score MCA Approach","",IFERROR(AG87/5*100*AG$42,""))</f>
        <v/>
      </c>
    </row>
    <row r="57" spans="2:33" hidden="1" outlineLevel="1" x14ac:dyDescent="0.3">
      <c r="B57" s="161">
        <f>'MCA - Apply'!B23</f>
        <v>15</v>
      </c>
      <c r="C57" s="162" t="str">
        <f>'MCA - Apply'!C23</f>
        <v>[Insert shortlisted intervention name]</v>
      </c>
      <c r="D57" s="163" t="str">
        <f t="shared" si="12"/>
        <v/>
      </c>
      <c r="E57" s="170">
        <f t="shared" si="13"/>
        <v>0</v>
      </c>
      <c r="F57" s="164" t="str">
        <f>IF('MCA - Design'!$E$4="Single-score MCA Approach","",IFERROR(F88/5*100*F$42,""))</f>
        <v/>
      </c>
      <c r="G57" s="165" t="str">
        <f>IF('MCA - Design'!$E$4="Single-score MCA Approach","",IFERROR(G88/5*100*G$42,""))</f>
        <v/>
      </c>
      <c r="H57" s="166" t="str">
        <f>IF('MCA - Design'!$E$4="Single-score MCA Approach","",IFERROR(H88/5*100*H$42,""))</f>
        <v/>
      </c>
      <c r="I57" s="163" t="str">
        <f t="shared" si="14"/>
        <v/>
      </c>
      <c r="J57" s="170">
        <f t="shared" si="15"/>
        <v>0</v>
      </c>
      <c r="K57" s="164" t="str">
        <f>IF('MCA - Design'!$E$4="Single-score MCA Approach","",IFERROR(K88/5*100*K$42,""))</f>
        <v/>
      </c>
      <c r="L57" s="165" t="str">
        <f>IF('MCA - Design'!$E$4="Single-score MCA Approach","",IFERROR(L88/5*100*L$42,""))</f>
        <v/>
      </c>
      <c r="M57" s="166" t="str">
        <f>IF('MCA - Design'!$E$4="Single-score MCA Approach","",IFERROR(M88/5*100*M$42,""))</f>
        <v/>
      </c>
      <c r="N57" s="163" t="str">
        <f t="shared" si="16"/>
        <v/>
      </c>
      <c r="O57" s="170">
        <f t="shared" si="17"/>
        <v>0</v>
      </c>
      <c r="P57" s="164" t="str">
        <f>IF('MCA - Design'!$E$4="Single-score MCA Approach","",IFERROR(P88/5*100*P$42,""))</f>
        <v/>
      </c>
      <c r="Q57" s="165" t="str">
        <f>IF('MCA - Design'!$E$4="Single-score MCA Approach","",IFERROR(Q88/5*100*Q$42,""))</f>
        <v/>
      </c>
      <c r="R57" s="166" t="str">
        <f>IF('MCA - Design'!$E$4="Single-score MCA Approach","",IFERROR(R88/5*100*R$42,""))</f>
        <v/>
      </c>
      <c r="S57" s="163" t="str">
        <f t="shared" si="18"/>
        <v/>
      </c>
      <c r="T57" s="170">
        <f t="shared" si="19"/>
        <v>0</v>
      </c>
      <c r="U57" s="164" t="str">
        <f>IF('MCA - Design'!$E$4="Single-score MCA Approach","",IFERROR(U88/5*100*U$42,""))</f>
        <v/>
      </c>
      <c r="V57" s="165" t="str">
        <f>IF('MCA - Design'!$E$4="Single-score MCA Approach","",IFERROR(V88/5*100*V$42,""))</f>
        <v/>
      </c>
      <c r="W57" s="166" t="str">
        <f>IF('MCA - Design'!$E$4="Single-score MCA Approach","",IFERROR(W88/5*100*W$42,""))</f>
        <v/>
      </c>
      <c r="X57" s="163" t="str">
        <f t="shared" si="20"/>
        <v/>
      </c>
      <c r="Y57" s="170">
        <f t="shared" si="21"/>
        <v>0</v>
      </c>
      <c r="Z57" s="164" t="str">
        <f>IF('MCA - Design'!$E$4="Single-score MCA Approach","",IFERROR(Z88/5*100*Z$42,""))</f>
        <v/>
      </c>
      <c r="AA57" s="165" t="str">
        <f>IF('MCA - Design'!$E$4="Single-score MCA Approach","",IFERROR(AA88/5*100*AA$42,""))</f>
        <v/>
      </c>
      <c r="AB57" s="166" t="str">
        <f>IF('MCA - Design'!$E$4="Single-score MCA Approach","",IFERROR(AB88/5*100*AB$42,""))</f>
        <v/>
      </c>
      <c r="AC57" s="163" t="str">
        <f t="shared" si="22"/>
        <v/>
      </c>
      <c r="AD57" s="170">
        <f t="shared" si="23"/>
        <v>0</v>
      </c>
      <c r="AE57" s="164" t="str">
        <f>IF('MCA - Design'!$E$4="Single-score MCA Approach","",IFERROR(AE88/5*100*AE$42,""))</f>
        <v/>
      </c>
      <c r="AF57" s="165" t="str">
        <f>IF('MCA - Design'!$E$4="Single-score MCA Approach","",IFERROR(AF88/5*100*AF$42,""))</f>
        <v/>
      </c>
      <c r="AG57" s="166" t="str">
        <f>IF('MCA - Design'!$E$4="Single-score MCA Approach","",IFERROR(AG88/5*100*AG$42,""))</f>
        <v/>
      </c>
    </row>
    <row r="58" spans="2:33" hidden="1" outlineLevel="1" x14ac:dyDescent="0.3">
      <c r="B58" s="161">
        <f>'MCA - Apply'!B24</f>
        <v>16</v>
      </c>
      <c r="C58" s="162" t="str">
        <f>'MCA - Apply'!C24</f>
        <v>[Insert shortlisted intervention name]</v>
      </c>
      <c r="D58" s="163" t="str">
        <f t="shared" si="12"/>
        <v/>
      </c>
      <c r="E58" s="170">
        <f t="shared" si="13"/>
        <v>0</v>
      </c>
      <c r="F58" s="164" t="str">
        <f>IF('MCA - Design'!$E$4="Single-score MCA Approach","",IFERROR(F89/5*100*F$42,""))</f>
        <v/>
      </c>
      <c r="G58" s="165" t="str">
        <f>IF('MCA - Design'!$E$4="Single-score MCA Approach","",IFERROR(G89/5*100*G$42,""))</f>
        <v/>
      </c>
      <c r="H58" s="166" t="str">
        <f>IF('MCA - Design'!$E$4="Single-score MCA Approach","",IFERROR(H89/5*100*H$42,""))</f>
        <v/>
      </c>
      <c r="I58" s="163" t="str">
        <f t="shared" si="14"/>
        <v/>
      </c>
      <c r="J58" s="170">
        <f t="shared" si="15"/>
        <v>0</v>
      </c>
      <c r="K58" s="164" t="str">
        <f>IF('MCA - Design'!$E$4="Single-score MCA Approach","",IFERROR(K89/5*100*K$42,""))</f>
        <v/>
      </c>
      <c r="L58" s="165" t="str">
        <f>IF('MCA - Design'!$E$4="Single-score MCA Approach","",IFERROR(L89/5*100*L$42,""))</f>
        <v/>
      </c>
      <c r="M58" s="166" t="str">
        <f>IF('MCA - Design'!$E$4="Single-score MCA Approach","",IFERROR(M89/5*100*M$42,""))</f>
        <v/>
      </c>
      <c r="N58" s="163" t="str">
        <f t="shared" si="16"/>
        <v/>
      </c>
      <c r="O58" s="170">
        <f t="shared" si="17"/>
        <v>0</v>
      </c>
      <c r="P58" s="164" t="str">
        <f>IF('MCA - Design'!$E$4="Single-score MCA Approach","",IFERROR(P89/5*100*P$42,""))</f>
        <v/>
      </c>
      <c r="Q58" s="165" t="str">
        <f>IF('MCA - Design'!$E$4="Single-score MCA Approach","",IFERROR(Q89/5*100*Q$42,""))</f>
        <v/>
      </c>
      <c r="R58" s="166" t="str">
        <f>IF('MCA - Design'!$E$4="Single-score MCA Approach","",IFERROR(R89/5*100*R$42,""))</f>
        <v/>
      </c>
      <c r="S58" s="163" t="str">
        <f t="shared" si="18"/>
        <v/>
      </c>
      <c r="T58" s="170">
        <f t="shared" si="19"/>
        <v>0</v>
      </c>
      <c r="U58" s="164" t="str">
        <f>IF('MCA - Design'!$E$4="Single-score MCA Approach","",IFERROR(U89/5*100*U$42,""))</f>
        <v/>
      </c>
      <c r="V58" s="165" t="str">
        <f>IF('MCA - Design'!$E$4="Single-score MCA Approach","",IFERROR(V89/5*100*V$42,""))</f>
        <v/>
      </c>
      <c r="W58" s="166" t="str">
        <f>IF('MCA - Design'!$E$4="Single-score MCA Approach","",IFERROR(W89/5*100*W$42,""))</f>
        <v/>
      </c>
      <c r="X58" s="163" t="str">
        <f t="shared" si="20"/>
        <v/>
      </c>
      <c r="Y58" s="170">
        <f t="shared" si="21"/>
        <v>0</v>
      </c>
      <c r="Z58" s="164" t="str">
        <f>IF('MCA - Design'!$E$4="Single-score MCA Approach","",IFERROR(Z89/5*100*Z$42,""))</f>
        <v/>
      </c>
      <c r="AA58" s="165" t="str">
        <f>IF('MCA - Design'!$E$4="Single-score MCA Approach","",IFERROR(AA89/5*100*AA$42,""))</f>
        <v/>
      </c>
      <c r="AB58" s="166" t="str">
        <f>IF('MCA - Design'!$E$4="Single-score MCA Approach","",IFERROR(AB89/5*100*AB$42,""))</f>
        <v/>
      </c>
      <c r="AC58" s="163" t="str">
        <f t="shared" si="22"/>
        <v/>
      </c>
      <c r="AD58" s="170">
        <f t="shared" si="23"/>
        <v>0</v>
      </c>
      <c r="AE58" s="164" t="str">
        <f>IF('MCA - Design'!$E$4="Single-score MCA Approach","",IFERROR(AE89/5*100*AE$42,""))</f>
        <v/>
      </c>
      <c r="AF58" s="165" t="str">
        <f>IF('MCA - Design'!$E$4="Single-score MCA Approach","",IFERROR(AF89/5*100*AF$42,""))</f>
        <v/>
      </c>
      <c r="AG58" s="166" t="str">
        <f>IF('MCA - Design'!$E$4="Single-score MCA Approach","",IFERROR(AG89/5*100*AG$42,""))</f>
        <v/>
      </c>
    </row>
    <row r="59" spans="2:33" hidden="1" outlineLevel="1" x14ac:dyDescent="0.3">
      <c r="B59" s="161">
        <f>'MCA - Apply'!B25</f>
        <v>17</v>
      </c>
      <c r="C59" s="162" t="str">
        <f>'MCA - Apply'!C25</f>
        <v>[Insert shortlisted intervention name]</v>
      </c>
      <c r="D59" s="163" t="str">
        <f t="shared" si="12"/>
        <v/>
      </c>
      <c r="E59" s="170">
        <f t="shared" si="13"/>
        <v>0</v>
      </c>
      <c r="F59" s="164" t="str">
        <f>IF('MCA - Design'!$E$4="Single-score MCA Approach","",IFERROR(F90/5*100*F$42,""))</f>
        <v/>
      </c>
      <c r="G59" s="165" t="str">
        <f>IF('MCA - Design'!$E$4="Single-score MCA Approach","",IFERROR(G90/5*100*G$42,""))</f>
        <v/>
      </c>
      <c r="H59" s="166" t="str">
        <f>IF('MCA - Design'!$E$4="Single-score MCA Approach","",IFERROR(H90/5*100*H$42,""))</f>
        <v/>
      </c>
      <c r="I59" s="163" t="str">
        <f t="shared" si="14"/>
        <v/>
      </c>
      <c r="J59" s="170">
        <f t="shared" si="15"/>
        <v>0</v>
      </c>
      <c r="K59" s="164" t="str">
        <f>IF('MCA - Design'!$E$4="Single-score MCA Approach","",IFERROR(K90/5*100*K$42,""))</f>
        <v/>
      </c>
      <c r="L59" s="165" t="str">
        <f>IF('MCA - Design'!$E$4="Single-score MCA Approach","",IFERROR(L90/5*100*L$42,""))</f>
        <v/>
      </c>
      <c r="M59" s="166" t="str">
        <f>IF('MCA - Design'!$E$4="Single-score MCA Approach","",IFERROR(M90/5*100*M$42,""))</f>
        <v/>
      </c>
      <c r="N59" s="163" t="str">
        <f t="shared" si="16"/>
        <v/>
      </c>
      <c r="O59" s="170">
        <f t="shared" si="17"/>
        <v>0</v>
      </c>
      <c r="P59" s="164" t="str">
        <f>IF('MCA - Design'!$E$4="Single-score MCA Approach","",IFERROR(P90/5*100*P$42,""))</f>
        <v/>
      </c>
      <c r="Q59" s="165" t="str">
        <f>IF('MCA - Design'!$E$4="Single-score MCA Approach","",IFERROR(Q90/5*100*Q$42,""))</f>
        <v/>
      </c>
      <c r="R59" s="166" t="str">
        <f>IF('MCA - Design'!$E$4="Single-score MCA Approach","",IFERROR(R90/5*100*R$42,""))</f>
        <v/>
      </c>
      <c r="S59" s="163" t="str">
        <f t="shared" si="18"/>
        <v/>
      </c>
      <c r="T59" s="170">
        <f t="shared" si="19"/>
        <v>0</v>
      </c>
      <c r="U59" s="164" t="str">
        <f>IF('MCA - Design'!$E$4="Single-score MCA Approach","",IFERROR(U90/5*100*U$42,""))</f>
        <v/>
      </c>
      <c r="V59" s="165" t="str">
        <f>IF('MCA - Design'!$E$4="Single-score MCA Approach","",IFERROR(V90/5*100*V$42,""))</f>
        <v/>
      </c>
      <c r="W59" s="166" t="str">
        <f>IF('MCA - Design'!$E$4="Single-score MCA Approach","",IFERROR(W90/5*100*W$42,""))</f>
        <v/>
      </c>
      <c r="X59" s="163" t="str">
        <f t="shared" si="20"/>
        <v/>
      </c>
      <c r="Y59" s="170">
        <f t="shared" si="21"/>
        <v>0</v>
      </c>
      <c r="Z59" s="164" t="str">
        <f>IF('MCA - Design'!$E$4="Single-score MCA Approach","",IFERROR(Z90/5*100*Z$42,""))</f>
        <v/>
      </c>
      <c r="AA59" s="165" t="str">
        <f>IF('MCA - Design'!$E$4="Single-score MCA Approach","",IFERROR(AA90/5*100*AA$42,""))</f>
        <v/>
      </c>
      <c r="AB59" s="166" t="str">
        <f>IF('MCA - Design'!$E$4="Single-score MCA Approach","",IFERROR(AB90/5*100*AB$42,""))</f>
        <v/>
      </c>
      <c r="AC59" s="163" t="str">
        <f t="shared" si="22"/>
        <v/>
      </c>
      <c r="AD59" s="170">
        <f t="shared" si="23"/>
        <v>0</v>
      </c>
      <c r="AE59" s="164" t="str">
        <f>IF('MCA - Design'!$E$4="Single-score MCA Approach","",IFERROR(AE90/5*100*AE$42,""))</f>
        <v/>
      </c>
      <c r="AF59" s="165" t="str">
        <f>IF('MCA - Design'!$E$4="Single-score MCA Approach","",IFERROR(AF90/5*100*AF$42,""))</f>
        <v/>
      </c>
      <c r="AG59" s="166" t="str">
        <f>IF('MCA - Design'!$E$4="Single-score MCA Approach","",IFERROR(AG90/5*100*AG$42,""))</f>
        <v/>
      </c>
    </row>
    <row r="60" spans="2:33" hidden="1" outlineLevel="1" x14ac:dyDescent="0.3">
      <c r="B60" s="161">
        <f>'MCA - Apply'!B26</f>
        <v>18</v>
      </c>
      <c r="C60" s="162" t="str">
        <f>'MCA - Apply'!C26</f>
        <v>[Insert shortlisted intervention name]</v>
      </c>
      <c r="D60" s="163" t="str">
        <f t="shared" si="12"/>
        <v/>
      </c>
      <c r="E60" s="170">
        <f t="shared" si="13"/>
        <v>0</v>
      </c>
      <c r="F60" s="164" t="str">
        <f>IF('MCA - Design'!$E$4="Single-score MCA Approach","",IFERROR(F91/5*100*F$42,""))</f>
        <v/>
      </c>
      <c r="G60" s="165" t="str">
        <f>IF('MCA - Design'!$E$4="Single-score MCA Approach","",IFERROR(G91/5*100*G$42,""))</f>
        <v/>
      </c>
      <c r="H60" s="166" t="str">
        <f>IF('MCA - Design'!$E$4="Single-score MCA Approach","",IFERROR(H91/5*100*H$42,""))</f>
        <v/>
      </c>
      <c r="I60" s="163" t="str">
        <f t="shared" si="14"/>
        <v/>
      </c>
      <c r="J60" s="170">
        <f t="shared" si="15"/>
        <v>0</v>
      </c>
      <c r="K60" s="164" t="str">
        <f>IF('MCA - Design'!$E$4="Single-score MCA Approach","",IFERROR(K91/5*100*K$42,""))</f>
        <v/>
      </c>
      <c r="L60" s="165" t="str">
        <f>IF('MCA - Design'!$E$4="Single-score MCA Approach","",IFERROR(L91/5*100*L$42,""))</f>
        <v/>
      </c>
      <c r="M60" s="166" t="str">
        <f>IF('MCA - Design'!$E$4="Single-score MCA Approach","",IFERROR(M91/5*100*M$42,""))</f>
        <v/>
      </c>
      <c r="N60" s="163" t="str">
        <f t="shared" si="16"/>
        <v/>
      </c>
      <c r="O60" s="170">
        <f t="shared" si="17"/>
        <v>0</v>
      </c>
      <c r="P60" s="164" t="str">
        <f>IF('MCA - Design'!$E$4="Single-score MCA Approach","",IFERROR(P91/5*100*P$42,""))</f>
        <v/>
      </c>
      <c r="Q60" s="165" t="str">
        <f>IF('MCA - Design'!$E$4="Single-score MCA Approach","",IFERROR(Q91/5*100*Q$42,""))</f>
        <v/>
      </c>
      <c r="R60" s="166" t="str">
        <f>IF('MCA - Design'!$E$4="Single-score MCA Approach","",IFERROR(R91/5*100*R$42,""))</f>
        <v/>
      </c>
      <c r="S60" s="163" t="str">
        <f t="shared" si="18"/>
        <v/>
      </c>
      <c r="T60" s="170">
        <f t="shared" si="19"/>
        <v>0</v>
      </c>
      <c r="U60" s="164" t="str">
        <f>IF('MCA - Design'!$E$4="Single-score MCA Approach","",IFERROR(U91/5*100*U$42,""))</f>
        <v/>
      </c>
      <c r="V60" s="165" t="str">
        <f>IF('MCA - Design'!$E$4="Single-score MCA Approach","",IFERROR(V91/5*100*V$42,""))</f>
        <v/>
      </c>
      <c r="W60" s="166" t="str">
        <f>IF('MCA - Design'!$E$4="Single-score MCA Approach","",IFERROR(W91/5*100*W$42,""))</f>
        <v/>
      </c>
      <c r="X60" s="163" t="str">
        <f t="shared" si="20"/>
        <v/>
      </c>
      <c r="Y60" s="170">
        <f t="shared" si="21"/>
        <v>0</v>
      </c>
      <c r="Z60" s="164" t="str">
        <f>IF('MCA - Design'!$E$4="Single-score MCA Approach","",IFERROR(Z91/5*100*Z$42,""))</f>
        <v/>
      </c>
      <c r="AA60" s="165" t="str">
        <f>IF('MCA - Design'!$E$4="Single-score MCA Approach","",IFERROR(AA91/5*100*AA$42,""))</f>
        <v/>
      </c>
      <c r="AB60" s="166" t="str">
        <f>IF('MCA - Design'!$E$4="Single-score MCA Approach","",IFERROR(AB91/5*100*AB$42,""))</f>
        <v/>
      </c>
      <c r="AC60" s="163" t="str">
        <f t="shared" si="22"/>
        <v/>
      </c>
      <c r="AD60" s="170">
        <f t="shared" si="23"/>
        <v>0</v>
      </c>
      <c r="AE60" s="164" t="str">
        <f>IF('MCA - Design'!$E$4="Single-score MCA Approach","",IFERROR(AE91/5*100*AE$42,""))</f>
        <v/>
      </c>
      <c r="AF60" s="165" t="str">
        <f>IF('MCA - Design'!$E$4="Single-score MCA Approach","",IFERROR(AF91/5*100*AF$42,""))</f>
        <v/>
      </c>
      <c r="AG60" s="166" t="str">
        <f>IF('MCA - Design'!$E$4="Single-score MCA Approach","",IFERROR(AG91/5*100*AG$42,""))</f>
        <v/>
      </c>
    </row>
    <row r="61" spans="2:33" hidden="1" outlineLevel="1" x14ac:dyDescent="0.3">
      <c r="B61" s="161">
        <f>'MCA - Apply'!B27</f>
        <v>19</v>
      </c>
      <c r="C61" s="162" t="str">
        <f>'MCA - Apply'!C27</f>
        <v>[Insert shortlisted intervention name]</v>
      </c>
      <c r="D61" s="163" t="str">
        <f t="shared" si="12"/>
        <v/>
      </c>
      <c r="E61" s="170">
        <f t="shared" si="13"/>
        <v>0</v>
      </c>
      <c r="F61" s="164" t="str">
        <f>IF('MCA - Design'!$E$4="Single-score MCA Approach","",IFERROR(F92/5*100*F$42,""))</f>
        <v/>
      </c>
      <c r="G61" s="165" t="str">
        <f>IF('MCA - Design'!$E$4="Single-score MCA Approach","",IFERROR(G92/5*100*G$42,""))</f>
        <v/>
      </c>
      <c r="H61" s="166" t="str">
        <f>IF('MCA - Design'!$E$4="Single-score MCA Approach","",IFERROR(H92/5*100*H$42,""))</f>
        <v/>
      </c>
      <c r="I61" s="163" t="str">
        <f t="shared" si="14"/>
        <v/>
      </c>
      <c r="J61" s="170">
        <f t="shared" si="15"/>
        <v>0</v>
      </c>
      <c r="K61" s="164" t="str">
        <f>IF('MCA - Design'!$E$4="Single-score MCA Approach","",IFERROR(K92/5*100*K$42,""))</f>
        <v/>
      </c>
      <c r="L61" s="165" t="str">
        <f>IF('MCA - Design'!$E$4="Single-score MCA Approach","",IFERROR(L92/5*100*L$42,""))</f>
        <v/>
      </c>
      <c r="M61" s="166" t="str">
        <f>IF('MCA - Design'!$E$4="Single-score MCA Approach","",IFERROR(M92/5*100*M$42,""))</f>
        <v/>
      </c>
      <c r="N61" s="163" t="str">
        <f t="shared" si="16"/>
        <v/>
      </c>
      <c r="O61" s="170">
        <f t="shared" si="17"/>
        <v>0</v>
      </c>
      <c r="P61" s="164" t="str">
        <f>IF('MCA - Design'!$E$4="Single-score MCA Approach","",IFERROR(P92/5*100*P$42,""))</f>
        <v/>
      </c>
      <c r="Q61" s="165" t="str">
        <f>IF('MCA - Design'!$E$4="Single-score MCA Approach","",IFERROR(Q92/5*100*Q$42,""))</f>
        <v/>
      </c>
      <c r="R61" s="166" t="str">
        <f>IF('MCA - Design'!$E$4="Single-score MCA Approach","",IFERROR(R92/5*100*R$42,""))</f>
        <v/>
      </c>
      <c r="S61" s="163" t="str">
        <f t="shared" si="18"/>
        <v/>
      </c>
      <c r="T61" s="170">
        <f t="shared" si="19"/>
        <v>0</v>
      </c>
      <c r="U61" s="164" t="str">
        <f>IF('MCA - Design'!$E$4="Single-score MCA Approach","",IFERROR(U92/5*100*U$42,""))</f>
        <v/>
      </c>
      <c r="V61" s="165" t="str">
        <f>IF('MCA - Design'!$E$4="Single-score MCA Approach","",IFERROR(V92/5*100*V$42,""))</f>
        <v/>
      </c>
      <c r="W61" s="166" t="str">
        <f>IF('MCA - Design'!$E$4="Single-score MCA Approach","",IFERROR(W92/5*100*W$42,""))</f>
        <v/>
      </c>
      <c r="X61" s="163" t="str">
        <f t="shared" si="20"/>
        <v/>
      </c>
      <c r="Y61" s="170">
        <f t="shared" si="21"/>
        <v>0</v>
      </c>
      <c r="Z61" s="164" t="str">
        <f>IF('MCA - Design'!$E$4="Single-score MCA Approach","",IFERROR(Z92/5*100*Z$42,""))</f>
        <v/>
      </c>
      <c r="AA61" s="165" t="str">
        <f>IF('MCA - Design'!$E$4="Single-score MCA Approach","",IFERROR(AA92/5*100*AA$42,""))</f>
        <v/>
      </c>
      <c r="AB61" s="166" t="str">
        <f>IF('MCA - Design'!$E$4="Single-score MCA Approach","",IFERROR(AB92/5*100*AB$42,""))</f>
        <v/>
      </c>
      <c r="AC61" s="163" t="str">
        <f t="shared" si="22"/>
        <v/>
      </c>
      <c r="AD61" s="170">
        <f t="shared" si="23"/>
        <v>0</v>
      </c>
      <c r="AE61" s="164" t="str">
        <f>IF('MCA - Design'!$E$4="Single-score MCA Approach","",IFERROR(AE92/5*100*AE$42,""))</f>
        <v/>
      </c>
      <c r="AF61" s="165" t="str">
        <f>IF('MCA - Design'!$E$4="Single-score MCA Approach","",IFERROR(AF92/5*100*AF$42,""))</f>
        <v/>
      </c>
      <c r="AG61" s="166" t="str">
        <f>IF('MCA - Design'!$E$4="Single-score MCA Approach","",IFERROR(AG92/5*100*AG$42,""))</f>
        <v/>
      </c>
    </row>
    <row r="62" spans="2:33" hidden="1" outlineLevel="1" x14ac:dyDescent="0.3">
      <c r="B62" s="161">
        <f>'MCA - Apply'!B28</f>
        <v>20</v>
      </c>
      <c r="C62" s="162" t="str">
        <f>'MCA - Apply'!C28</f>
        <v>[Insert shortlisted intervention name]</v>
      </c>
      <c r="D62" s="163" t="str">
        <f t="shared" si="12"/>
        <v/>
      </c>
      <c r="E62" s="170">
        <f t="shared" si="13"/>
        <v>0</v>
      </c>
      <c r="F62" s="164" t="str">
        <f>IF('MCA - Design'!$E$4="Single-score MCA Approach","",IFERROR(F93/5*100*F$42,""))</f>
        <v/>
      </c>
      <c r="G62" s="165" t="str">
        <f>IF('MCA - Design'!$E$4="Single-score MCA Approach","",IFERROR(G93/5*100*G$42,""))</f>
        <v/>
      </c>
      <c r="H62" s="166" t="str">
        <f>IF('MCA - Design'!$E$4="Single-score MCA Approach","",IFERROR(H93/5*100*H$42,""))</f>
        <v/>
      </c>
      <c r="I62" s="163" t="str">
        <f t="shared" si="14"/>
        <v/>
      </c>
      <c r="J62" s="170">
        <f t="shared" si="15"/>
        <v>0</v>
      </c>
      <c r="K62" s="164" t="str">
        <f>IF('MCA - Design'!$E$4="Single-score MCA Approach","",IFERROR(K93/5*100*K$42,""))</f>
        <v/>
      </c>
      <c r="L62" s="165" t="str">
        <f>IF('MCA - Design'!$E$4="Single-score MCA Approach","",IFERROR(L93/5*100*L$42,""))</f>
        <v/>
      </c>
      <c r="M62" s="166" t="str">
        <f>IF('MCA - Design'!$E$4="Single-score MCA Approach","",IFERROR(M93/5*100*M$42,""))</f>
        <v/>
      </c>
      <c r="N62" s="163" t="str">
        <f t="shared" si="16"/>
        <v/>
      </c>
      <c r="O62" s="170">
        <f t="shared" si="17"/>
        <v>0</v>
      </c>
      <c r="P62" s="164" t="str">
        <f>IF('MCA - Design'!$E$4="Single-score MCA Approach","",IFERROR(P93/5*100*P$42,""))</f>
        <v/>
      </c>
      <c r="Q62" s="165" t="str">
        <f>IF('MCA - Design'!$E$4="Single-score MCA Approach","",IFERROR(Q93/5*100*Q$42,""))</f>
        <v/>
      </c>
      <c r="R62" s="166" t="str">
        <f>IF('MCA - Design'!$E$4="Single-score MCA Approach","",IFERROR(R93/5*100*R$42,""))</f>
        <v/>
      </c>
      <c r="S62" s="163" t="str">
        <f t="shared" si="18"/>
        <v/>
      </c>
      <c r="T62" s="170">
        <f t="shared" si="19"/>
        <v>0</v>
      </c>
      <c r="U62" s="164" t="str">
        <f>IF('MCA - Design'!$E$4="Single-score MCA Approach","",IFERROR(U93/5*100*U$42,""))</f>
        <v/>
      </c>
      <c r="V62" s="165" t="str">
        <f>IF('MCA - Design'!$E$4="Single-score MCA Approach","",IFERROR(V93/5*100*V$42,""))</f>
        <v/>
      </c>
      <c r="W62" s="166" t="str">
        <f>IF('MCA - Design'!$E$4="Single-score MCA Approach","",IFERROR(W93/5*100*W$42,""))</f>
        <v/>
      </c>
      <c r="X62" s="163" t="str">
        <f t="shared" si="20"/>
        <v/>
      </c>
      <c r="Y62" s="170">
        <f t="shared" si="21"/>
        <v>0</v>
      </c>
      <c r="Z62" s="164" t="str">
        <f>IF('MCA - Design'!$E$4="Single-score MCA Approach","",IFERROR(Z93/5*100*Z$42,""))</f>
        <v/>
      </c>
      <c r="AA62" s="165" t="str">
        <f>IF('MCA - Design'!$E$4="Single-score MCA Approach","",IFERROR(AA93/5*100*AA$42,""))</f>
        <v/>
      </c>
      <c r="AB62" s="166" t="str">
        <f>IF('MCA - Design'!$E$4="Single-score MCA Approach","",IFERROR(AB93/5*100*AB$42,""))</f>
        <v/>
      </c>
      <c r="AC62" s="163" t="str">
        <f t="shared" si="22"/>
        <v/>
      </c>
      <c r="AD62" s="170">
        <f t="shared" si="23"/>
        <v>0</v>
      </c>
      <c r="AE62" s="164" t="str">
        <f>IF('MCA - Design'!$E$4="Single-score MCA Approach","",IFERROR(AE93/5*100*AE$42,""))</f>
        <v/>
      </c>
      <c r="AF62" s="165" t="str">
        <f>IF('MCA - Design'!$E$4="Single-score MCA Approach","",IFERROR(AF93/5*100*AF$42,""))</f>
        <v/>
      </c>
      <c r="AG62" s="166" t="str">
        <f>IF('MCA - Design'!$E$4="Single-score MCA Approach","",IFERROR(AG93/5*100*AG$42,""))</f>
        <v/>
      </c>
    </row>
    <row r="63" spans="2:33" hidden="1" outlineLevel="1" x14ac:dyDescent="0.3">
      <c r="B63" s="161">
        <f>'MCA - Apply'!B29</f>
        <v>21</v>
      </c>
      <c r="C63" s="162" t="str">
        <f>'MCA - Apply'!C29</f>
        <v>[Insert shortlisted intervention name]</v>
      </c>
      <c r="D63" s="163" t="str">
        <f t="shared" si="12"/>
        <v/>
      </c>
      <c r="E63" s="170">
        <f t="shared" si="13"/>
        <v>0</v>
      </c>
      <c r="F63" s="164" t="str">
        <f>IF('MCA - Design'!$E$4="Single-score MCA Approach","",IFERROR(F94/5*100*F$42,""))</f>
        <v/>
      </c>
      <c r="G63" s="165" t="str">
        <f>IF('MCA - Design'!$E$4="Single-score MCA Approach","",IFERROR(G94/5*100*G$42,""))</f>
        <v/>
      </c>
      <c r="H63" s="166" t="str">
        <f>IF('MCA - Design'!$E$4="Single-score MCA Approach","",IFERROR(H94/5*100*H$42,""))</f>
        <v/>
      </c>
      <c r="I63" s="163" t="str">
        <f t="shared" si="14"/>
        <v/>
      </c>
      <c r="J63" s="170">
        <f t="shared" si="15"/>
        <v>0</v>
      </c>
      <c r="K63" s="164" t="str">
        <f>IF('MCA - Design'!$E$4="Single-score MCA Approach","",IFERROR(K94/5*100*K$42,""))</f>
        <v/>
      </c>
      <c r="L63" s="165" t="str">
        <f>IF('MCA - Design'!$E$4="Single-score MCA Approach","",IFERROR(L94/5*100*L$42,""))</f>
        <v/>
      </c>
      <c r="M63" s="166" t="str">
        <f>IF('MCA - Design'!$E$4="Single-score MCA Approach","",IFERROR(M94/5*100*M$42,""))</f>
        <v/>
      </c>
      <c r="N63" s="163" t="str">
        <f t="shared" si="16"/>
        <v/>
      </c>
      <c r="O63" s="170">
        <f t="shared" si="17"/>
        <v>0</v>
      </c>
      <c r="P63" s="164" t="str">
        <f>IF('MCA - Design'!$E$4="Single-score MCA Approach","",IFERROR(P94/5*100*P$42,""))</f>
        <v/>
      </c>
      <c r="Q63" s="165" t="str">
        <f>IF('MCA - Design'!$E$4="Single-score MCA Approach","",IFERROR(Q94/5*100*Q$42,""))</f>
        <v/>
      </c>
      <c r="R63" s="166" t="str">
        <f>IF('MCA - Design'!$E$4="Single-score MCA Approach","",IFERROR(R94/5*100*R$42,""))</f>
        <v/>
      </c>
      <c r="S63" s="163" t="str">
        <f t="shared" si="18"/>
        <v/>
      </c>
      <c r="T63" s="170">
        <f t="shared" si="19"/>
        <v>0</v>
      </c>
      <c r="U63" s="164" t="str">
        <f>IF('MCA - Design'!$E$4="Single-score MCA Approach","",IFERROR(U94/5*100*U$42,""))</f>
        <v/>
      </c>
      <c r="V63" s="165" t="str">
        <f>IF('MCA - Design'!$E$4="Single-score MCA Approach","",IFERROR(V94/5*100*V$42,""))</f>
        <v/>
      </c>
      <c r="W63" s="166" t="str">
        <f>IF('MCA - Design'!$E$4="Single-score MCA Approach","",IFERROR(W94/5*100*W$42,""))</f>
        <v/>
      </c>
      <c r="X63" s="163" t="str">
        <f t="shared" si="20"/>
        <v/>
      </c>
      <c r="Y63" s="170">
        <f t="shared" si="21"/>
        <v>0</v>
      </c>
      <c r="Z63" s="164" t="str">
        <f>IF('MCA - Design'!$E$4="Single-score MCA Approach","",IFERROR(Z94/5*100*Z$42,""))</f>
        <v/>
      </c>
      <c r="AA63" s="165" t="str">
        <f>IF('MCA - Design'!$E$4="Single-score MCA Approach","",IFERROR(AA94/5*100*AA$42,""))</f>
        <v/>
      </c>
      <c r="AB63" s="166" t="str">
        <f>IF('MCA - Design'!$E$4="Single-score MCA Approach","",IFERROR(AB94/5*100*AB$42,""))</f>
        <v/>
      </c>
      <c r="AC63" s="163" t="str">
        <f t="shared" si="22"/>
        <v/>
      </c>
      <c r="AD63" s="170">
        <f t="shared" si="23"/>
        <v>0</v>
      </c>
      <c r="AE63" s="164" t="str">
        <f>IF('MCA - Design'!$E$4="Single-score MCA Approach","",IFERROR(AE94/5*100*AE$42,""))</f>
        <v/>
      </c>
      <c r="AF63" s="165" t="str">
        <f>IF('MCA - Design'!$E$4="Single-score MCA Approach","",IFERROR(AF94/5*100*AF$42,""))</f>
        <v/>
      </c>
      <c r="AG63" s="166" t="str">
        <f>IF('MCA - Design'!$E$4="Single-score MCA Approach","",IFERROR(AG94/5*100*AG$42,""))</f>
        <v/>
      </c>
    </row>
    <row r="64" spans="2:33" hidden="1" outlineLevel="1" x14ac:dyDescent="0.3">
      <c r="B64" s="161">
        <f>'MCA - Apply'!B30</f>
        <v>22</v>
      </c>
      <c r="C64" s="162" t="str">
        <f>'MCA - Apply'!C30</f>
        <v>[Insert shortlisted intervention name]</v>
      </c>
      <c r="D64" s="163" t="str">
        <f t="shared" si="12"/>
        <v/>
      </c>
      <c r="E64" s="170">
        <f t="shared" si="13"/>
        <v>0</v>
      </c>
      <c r="F64" s="164" t="str">
        <f>IF('MCA - Design'!$E$4="Single-score MCA Approach","",IFERROR(F95/5*100*F$42,""))</f>
        <v/>
      </c>
      <c r="G64" s="165" t="str">
        <f>IF('MCA - Design'!$E$4="Single-score MCA Approach","",IFERROR(G95/5*100*G$42,""))</f>
        <v/>
      </c>
      <c r="H64" s="166" t="str">
        <f>IF('MCA - Design'!$E$4="Single-score MCA Approach","",IFERROR(H95/5*100*H$42,""))</f>
        <v/>
      </c>
      <c r="I64" s="163" t="str">
        <f t="shared" si="14"/>
        <v/>
      </c>
      <c r="J64" s="170">
        <f t="shared" si="15"/>
        <v>0</v>
      </c>
      <c r="K64" s="164" t="str">
        <f>IF('MCA - Design'!$E$4="Single-score MCA Approach","",IFERROR(K95/5*100*K$42,""))</f>
        <v/>
      </c>
      <c r="L64" s="165" t="str">
        <f>IF('MCA - Design'!$E$4="Single-score MCA Approach","",IFERROR(L95/5*100*L$42,""))</f>
        <v/>
      </c>
      <c r="M64" s="166" t="str">
        <f>IF('MCA - Design'!$E$4="Single-score MCA Approach","",IFERROR(M95/5*100*M$42,""))</f>
        <v/>
      </c>
      <c r="N64" s="163" t="str">
        <f t="shared" si="16"/>
        <v/>
      </c>
      <c r="O64" s="170">
        <f t="shared" si="17"/>
        <v>0</v>
      </c>
      <c r="P64" s="164" t="str">
        <f>IF('MCA - Design'!$E$4="Single-score MCA Approach","",IFERROR(P95/5*100*P$42,""))</f>
        <v/>
      </c>
      <c r="Q64" s="165" t="str">
        <f>IF('MCA - Design'!$E$4="Single-score MCA Approach","",IFERROR(Q95/5*100*Q$42,""))</f>
        <v/>
      </c>
      <c r="R64" s="166" t="str">
        <f>IF('MCA - Design'!$E$4="Single-score MCA Approach","",IFERROR(R95/5*100*R$42,""))</f>
        <v/>
      </c>
      <c r="S64" s="163" t="str">
        <f t="shared" si="18"/>
        <v/>
      </c>
      <c r="T64" s="170">
        <f t="shared" si="19"/>
        <v>0</v>
      </c>
      <c r="U64" s="164" t="str">
        <f>IF('MCA - Design'!$E$4="Single-score MCA Approach","",IFERROR(U95/5*100*U$42,""))</f>
        <v/>
      </c>
      <c r="V64" s="165" t="str">
        <f>IF('MCA - Design'!$E$4="Single-score MCA Approach","",IFERROR(V95/5*100*V$42,""))</f>
        <v/>
      </c>
      <c r="W64" s="166" t="str">
        <f>IF('MCA - Design'!$E$4="Single-score MCA Approach","",IFERROR(W95/5*100*W$42,""))</f>
        <v/>
      </c>
      <c r="X64" s="163" t="str">
        <f t="shared" si="20"/>
        <v/>
      </c>
      <c r="Y64" s="170">
        <f t="shared" si="21"/>
        <v>0</v>
      </c>
      <c r="Z64" s="164" t="str">
        <f>IF('MCA - Design'!$E$4="Single-score MCA Approach","",IFERROR(Z95/5*100*Z$42,""))</f>
        <v/>
      </c>
      <c r="AA64" s="165" t="str">
        <f>IF('MCA - Design'!$E$4="Single-score MCA Approach","",IFERROR(AA95/5*100*AA$42,""))</f>
        <v/>
      </c>
      <c r="AB64" s="166" t="str">
        <f>IF('MCA - Design'!$E$4="Single-score MCA Approach","",IFERROR(AB95/5*100*AB$42,""))</f>
        <v/>
      </c>
      <c r="AC64" s="163" t="str">
        <f t="shared" si="22"/>
        <v/>
      </c>
      <c r="AD64" s="170">
        <f t="shared" si="23"/>
        <v>0</v>
      </c>
      <c r="AE64" s="164" t="str">
        <f>IF('MCA - Design'!$E$4="Single-score MCA Approach","",IFERROR(AE95/5*100*AE$42,""))</f>
        <v/>
      </c>
      <c r="AF64" s="165" t="str">
        <f>IF('MCA - Design'!$E$4="Single-score MCA Approach","",IFERROR(AF95/5*100*AF$42,""))</f>
        <v/>
      </c>
      <c r="AG64" s="166" t="str">
        <f>IF('MCA - Design'!$E$4="Single-score MCA Approach","",IFERROR(AG95/5*100*AG$42,""))</f>
        <v/>
      </c>
    </row>
    <row r="65" spans="2:33" hidden="1" outlineLevel="1" x14ac:dyDescent="0.3">
      <c r="B65" s="161">
        <f>'MCA - Apply'!B31</f>
        <v>23</v>
      </c>
      <c r="C65" s="162" t="str">
        <f>'MCA - Apply'!C31</f>
        <v>[Insert shortlisted intervention name]</v>
      </c>
      <c r="D65" s="163" t="str">
        <f t="shared" si="12"/>
        <v/>
      </c>
      <c r="E65" s="170">
        <f t="shared" si="13"/>
        <v>0</v>
      </c>
      <c r="F65" s="164" t="str">
        <f>IF('MCA - Design'!$E$4="Single-score MCA Approach","",IFERROR(F96/5*100*F$42,""))</f>
        <v/>
      </c>
      <c r="G65" s="165" t="str">
        <f>IF('MCA - Design'!$E$4="Single-score MCA Approach","",IFERROR(G96/5*100*G$42,""))</f>
        <v/>
      </c>
      <c r="H65" s="166" t="str">
        <f>IF('MCA - Design'!$E$4="Single-score MCA Approach","",IFERROR(H96/5*100*H$42,""))</f>
        <v/>
      </c>
      <c r="I65" s="163" t="str">
        <f t="shared" si="14"/>
        <v/>
      </c>
      <c r="J65" s="170">
        <f t="shared" si="15"/>
        <v>0</v>
      </c>
      <c r="K65" s="164" t="str">
        <f>IF('MCA - Design'!$E$4="Single-score MCA Approach","",IFERROR(K96/5*100*K$42,""))</f>
        <v/>
      </c>
      <c r="L65" s="165" t="str">
        <f>IF('MCA - Design'!$E$4="Single-score MCA Approach","",IFERROR(L96/5*100*L$42,""))</f>
        <v/>
      </c>
      <c r="M65" s="166" t="str">
        <f>IF('MCA - Design'!$E$4="Single-score MCA Approach","",IFERROR(M96/5*100*M$42,""))</f>
        <v/>
      </c>
      <c r="N65" s="163" t="str">
        <f t="shared" si="16"/>
        <v/>
      </c>
      <c r="O65" s="170">
        <f t="shared" si="17"/>
        <v>0</v>
      </c>
      <c r="P65" s="164" t="str">
        <f>IF('MCA - Design'!$E$4="Single-score MCA Approach","",IFERROR(P96/5*100*P$42,""))</f>
        <v/>
      </c>
      <c r="Q65" s="165" t="str">
        <f>IF('MCA - Design'!$E$4="Single-score MCA Approach","",IFERROR(Q96/5*100*Q$42,""))</f>
        <v/>
      </c>
      <c r="R65" s="166" t="str">
        <f>IF('MCA - Design'!$E$4="Single-score MCA Approach","",IFERROR(R96/5*100*R$42,""))</f>
        <v/>
      </c>
      <c r="S65" s="163" t="str">
        <f t="shared" si="18"/>
        <v/>
      </c>
      <c r="T65" s="170">
        <f t="shared" si="19"/>
        <v>0</v>
      </c>
      <c r="U65" s="164" t="str">
        <f>IF('MCA - Design'!$E$4="Single-score MCA Approach","",IFERROR(U96/5*100*U$42,""))</f>
        <v/>
      </c>
      <c r="V65" s="165" t="str">
        <f>IF('MCA - Design'!$E$4="Single-score MCA Approach","",IFERROR(V96/5*100*V$42,""))</f>
        <v/>
      </c>
      <c r="W65" s="166" t="str">
        <f>IF('MCA - Design'!$E$4="Single-score MCA Approach","",IFERROR(W96/5*100*W$42,""))</f>
        <v/>
      </c>
      <c r="X65" s="163" t="str">
        <f t="shared" si="20"/>
        <v/>
      </c>
      <c r="Y65" s="170">
        <f t="shared" si="21"/>
        <v>0</v>
      </c>
      <c r="Z65" s="164" t="str">
        <f>IF('MCA - Design'!$E$4="Single-score MCA Approach","",IFERROR(Z96/5*100*Z$42,""))</f>
        <v/>
      </c>
      <c r="AA65" s="165" t="str">
        <f>IF('MCA - Design'!$E$4="Single-score MCA Approach","",IFERROR(AA96/5*100*AA$42,""))</f>
        <v/>
      </c>
      <c r="AB65" s="166" t="str">
        <f>IF('MCA - Design'!$E$4="Single-score MCA Approach","",IFERROR(AB96/5*100*AB$42,""))</f>
        <v/>
      </c>
      <c r="AC65" s="163" t="str">
        <f t="shared" si="22"/>
        <v/>
      </c>
      <c r="AD65" s="170">
        <f t="shared" si="23"/>
        <v>0</v>
      </c>
      <c r="AE65" s="164" t="str">
        <f>IF('MCA - Design'!$E$4="Single-score MCA Approach","",IFERROR(AE96/5*100*AE$42,""))</f>
        <v/>
      </c>
      <c r="AF65" s="165" t="str">
        <f>IF('MCA - Design'!$E$4="Single-score MCA Approach","",IFERROR(AF96/5*100*AF$42,""))</f>
        <v/>
      </c>
      <c r="AG65" s="166" t="str">
        <f>IF('MCA - Design'!$E$4="Single-score MCA Approach","",IFERROR(AG96/5*100*AG$42,""))</f>
        <v/>
      </c>
    </row>
    <row r="66" spans="2:33" hidden="1" outlineLevel="1" x14ac:dyDescent="0.3">
      <c r="B66" s="161">
        <f>'MCA - Apply'!B32</f>
        <v>24</v>
      </c>
      <c r="C66" s="162" t="str">
        <f>'MCA - Apply'!C32</f>
        <v>[Insert shortlisted intervention name]</v>
      </c>
      <c r="D66" s="163" t="str">
        <f t="shared" si="12"/>
        <v/>
      </c>
      <c r="E66" s="170">
        <f t="shared" si="13"/>
        <v>0</v>
      </c>
      <c r="F66" s="164" t="str">
        <f>IF('MCA - Design'!$E$4="Single-score MCA Approach","",IFERROR(F97/5*100*F$42,""))</f>
        <v/>
      </c>
      <c r="G66" s="165" t="str">
        <f>IF('MCA - Design'!$E$4="Single-score MCA Approach","",IFERROR(G97/5*100*G$42,""))</f>
        <v/>
      </c>
      <c r="H66" s="166" t="str">
        <f>IF('MCA - Design'!$E$4="Single-score MCA Approach","",IFERROR(H97/5*100*H$42,""))</f>
        <v/>
      </c>
      <c r="I66" s="163" t="str">
        <f t="shared" si="14"/>
        <v/>
      </c>
      <c r="J66" s="170">
        <f t="shared" si="15"/>
        <v>0</v>
      </c>
      <c r="K66" s="164" t="str">
        <f>IF('MCA - Design'!$E$4="Single-score MCA Approach","",IFERROR(K97/5*100*K$42,""))</f>
        <v/>
      </c>
      <c r="L66" s="165" t="str">
        <f>IF('MCA - Design'!$E$4="Single-score MCA Approach","",IFERROR(L97/5*100*L$42,""))</f>
        <v/>
      </c>
      <c r="M66" s="166" t="str">
        <f>IF('MCA - Design'!$E$4="Single-score MCA Approach","",IFERROR(M97/5*100*M$42,""))</f>
        <v/>
      </c>
      <c r="N66" s="163" t="str">
        <f t="shared" si="16"/>
        <v/>
      </c>
      <c r="O66" s="170">
        <f t="shared" si="17"/>
        <v>0</v>
      </c>
      <c r="P66" s="164" t="str">
        <f>IF('MCA - Design'!$E$4="Single-score MCA Approach","",IFERROR(P97/5*100*P$42,""))</f>
        <v/>
      </c>
      <c r="Q66" s="165" t="str">
        <f>IF('MCA - Design'!$E$4="Single-score MCA Approach","",IFERROR(Q97/5*100*Q$42,""))</f>
        <v/>
      </c>
      <c r="R66" s="166" t="str">
        <f>IF('MCA - Design'!$E$4="Single-score MCA Approach","",IFERROR(R97/5*100*R$42,""))</f>
        <v/>
      </c>
      <c r="S66" s="163" t="str">
        <f t="shared" si="18"/>
        <v/>
      </c>
      <c r="T66" s="170">
        <f t="shared" si="19"/>
        <v>0</v>
      </c>
      <c r="U66" s="164" t="str">
        <f>IF('MCA - Design'!$E$4="Single-score MCA Approach","",IFERROR(U97/5*100*U$42,""))</f>
        <v/>
      </c>
      <c r="V66" s="165" t="str">
        <f>IF('MCA - Design'!$E$4="Single-score MCA Approach","",IFERROR(V97/5*100*V$42,""))</f>
        <v/>
      </c>
      <c r="W66" s="166" t="str">
        <f>IF('MCA - Design'!$E$4="Single-score MCA Approach","",IFERROR(W97/5*100*W$42,""))</f>
        <v/>
      </c>
      <c r="X66" s="163" t="str">
        <f t="shared" si="20"/>
        <v/>
      </c>
      <c r="Y66" s="170">
        <f t="shared" si="21"/>
        <v>0</v>
      </c>
      <c r="Z66" s="164" t="str">
        <f>IF('MCA - Design'!$E$4="Single-score MCA Approach","",IFERROR(Z97/5*100*Z$42,""))</f>
        <v/>
      </c>
      <c r="AA66" s="165" t="str">
        <f>IF('MCA - Design'!$E$4="Single-score MCA Approach","",IFERROR(AA97/5*100*AA$42,""))</f>
        <v/>
      </c>
      <c r="AB66" s="166" t="str">
        <f>IF('MCA - Design'!$E$4="Single-score MCA Approach","",IFERROR(AB97/5*100*AB$42,""))</f>
        <v/>
      </c>
      <c r="AC66" s="163" t="str">
        <f t="shared" si="22"/>
        <v/>
      </c>
      <c r="AD66" s="170">
        <f t="shared" si="23"/>
        <v>0</v>
      </c>
      <c r="AE66" s="164" t="str">
        <f>IF('MCA - Design'!$E$4="Single-score MCA Approach","",IFERROR(AE97/5*100*AE$42,""))</f>
        <v/>
      </c>
      <c r="AF66" s="165" t="str">
        <f>IF('MCA - Design'!$E$4="Single-score MCA Approach","",IFERROR(AF97/5*100*AF$42,""))</f>
        <v/>
      </c>
      <c r="AG66" s="166" t="str">
        <f>IF('MCA - Design'!$E$4="Single-score MCA Approach","",IFERROR(AG97/5*100*AG$42,""))</f>
        <v/>
      </c>
    </row>
    <row r="67" spans="2:33" hidden="1" outlineLevel="1" x14ac:dyDescent="0.3">
      <c r="B67" s="167">
        <f>'MCA - Apply'!B33</f>
        <v>25</v>
      </c>
      <c r="C67" s="168" t="str">
        <f>'MCA - Apply'!C33</f>
        <v>[Insert shortlisted intervention name]</v>
      </c>
      <c r="D67" s="169" t="str">
        <f t="shared" si="12"/>
        <v/>
      </c>
      <c r="E67" s="172">
        <f t="shared" si="13"/>
        <v>0</v>
      </c>
      <c r="F67" s="173" t="str">
        <f>IF('MCA - Design'!$E$4="Single-score MCA Approach","",IFERROR(F98/5*100*F$42,""))</f>
        <v/>
      </c>
      <c r="G67" s="174" t="str">
        <f>IF('MCA - Design'!$E$4="Single-score MCA Approach","",IFERROR(G98/5*100*G$42,""))</f>
        <v/>
      </c>
      <c r="H67" s="175" t="str">
        <f>IF('MCA - Design'!$E$4="Single-score MCA Approach","",IFERROR(H98/5*100*H$42,""))</f>
        <v/>
      </c>
      <c r="I67" s="169" t="str">
        <f t="shared" si="14"/>
        <v/>
      </c>
      <c r="J67" s="172">
        <f t="shared" si="15"/>
        <v>0</v>
      </c>
      <c r="K67" s="173" t="str">
        <f>IF('MCA - Design'!$E$4="Single-score MCA Approach","",IFERROR(K98/5*100*K$42,""))</f>
        <v/>
      </c>
      <c r="L67" s="174" t="str">
        <f>IF('MCA - Design'!$E$4="Single-score MCA Approach","",IFERROR(L98/5*100*L$42,""))</f>
        <v/>
      </c>
      <c r="M67" s="175" t="str">
        <f>IF('MCA - Design'!$E$4="Single-score MCA Approach","",IFERROR(M98/5*100*M$42,""))</f>
        <v/>
      </c>
      <c r="N67" s="169" t="str">
        <f t="shared" si="16"/>
        <v/>
      </c>
      <c r="O67" s="172">
        <f t="shared" si="17"/>
        <v>0</v>
      </c>
      <c r="P67" s="173" t="str">
        <f>IF('MCA - Design'!$E$4="Single-score MCA Approach","",IFERROR(P98/5*100*P$42,""))</f>
        <v/>
      </c>
      <c r="Q67" s="174" t="str">
        <f>IF('MCA - Design'!$E$4="Single-score MCA Approach","",IFERROR(Q98/5*100*Q$42,""))</f>
        <v/>
      </c>
      <c r="R67" s="175" t="str">
        <f>IF('MCA - Design'!$E$4="Single-score MCA Approach","",IFERROR(R98/5*100*R$42,""))</f>
        <v/>
      </c>
      <c r="S67" s="169" t="str">
        <f t="shared" si="18"/>
        <v/>
      </c>
      <c r="T67" s="172">
        <f t="shared" si="19"/>
        <v>0</v>
      </c>
      <c r="U67" s="173" t="str">
        <f>IF('MCA - Design'!$E$4="Single-score MCA Approach","",IFERROR(U98/5*100*U$42,""))</f>
        <v/>
      </c>
      <c r="V67" s="174" t="str">
        <f>IF('MCA - Design'!$E$4="Single-score MCA Approach","",IFERROR(V98/5*100*V$42,""))</f>
        <v/>
      </c>
      <c r="W67" s="175" t="str">
        <f>IF('MCA - Design'!$E$4="Single-score MCA Approach","",IFERROR(W98/5*100*W$42,""))</f>
        <v/>
      </c>
      <c r="X67" s="169" t="str">
        <f t="shared" si="20"/>
        <v/>
      </c>
      <c r="Y67" s="172">
        <f t="shared" si="21"/>
        <v>0</v>
      </c>
      <c r="Z67" s="173" t="str">
        <f>IF('MCA - Design'!$E$4="Single-score MCA Approach","",IFERROR(Z98/5*100*Z$42,""))</f>
        <v/>
      </c>
      <c r="AA67" s="174" t="str">
        <f>IF('MCA - Design'!$E$4="Single-score MCA Approach","",IFERROR(AA98/5*100*AA$42,""))</f>
        <v/>
      </c>
      <c r="AB67" s="175" t="str">
        <f>IF('MCA - Design'!$E$4="Single-score MCA Approach","",IFERROR(AB98/5*100*AB$42,""))</f>
        <v/>
      </c>
      <c r="AC67" s="169" t="str">
        <f t="shared" si="22"/>
        <v/>
      </c>
      <c r="AD67" s="172">
        <f t="shared" si="23"/>
        <v>0</v>
      </c>
      <c r="AE67" s="173" t="str">
        <f>IF('MCA - Design'!$E$4="Single-score MCA Approach","",IFERROR(AE98/5*100*AE$42,""))</f>
        <v/>
      </c>
      <c r="AF67" s="174" t="str">
        <f>IF('MCA - Design'!$E$4="Single-score MCA Approach","",IFERROR(AF98/5*100*AF$42,""))</f>
        <v/>
      </c>
      <c r="AG67" s="175" t="str">
        <f>IF('MCA - Design'!$E$4="Single-score MCA Approach","",IFERROR(AG98/5*100*AG$42,""))</f>
        <v/>
      </c>
    </row>
    <row r="68" spans="2:33" collapsed="1" x14ac:dyDescent="0.3">
      <c r="B68" s="183" t="s">
        <v>267</v>
      </c>
    </row>
    <row r="69" spans="2:33" x14ac:dyDescent="0.3"/>
    <row r="70" spans="2:33" ht="17.399999999999999" x14ac:dyDescent="0.3">
      <c r="B70" s="263" t="s">
        <v>265</v>
      </c>
      <c r="C70" s="264"/>
      <c r="D70" s="117"/>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3"/>
    </row>
    <row r="71" spans="2:33" ht="17.399999999999999" x14ac:dyDescent="0.3">
      <c r="B71" s="265"/>
      <c r="C71" s="235"/>
      <c r="D71" s="119"/>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54"/>
    </row>
    <row r="72" spans="2:33" ht="75" customHeight="1" x14ac:dyDescent="0.3">
      <c r="B72" s="274" t="s">
        <v>146</v>
      </c>
      <c r="C72" s="274" t="s">
        <v>147</v>
      </c>
      <c r="D72" s="280" t="str">
        <f>'MCA - Design'!$B$14</f>
        <v>Support the achievement of Government net zero targets to mitigate climate change impacts</v>
      </c>
      <c r="E72" s="281"/>
      <c r="F72" s="281"/>
      <c r="G72" s="281"/>
      <c r="H72" s="282"/>
      <c r="I72" s="277" t="str">
        <f>'MCA - Design'!$B$17</f>
        <v>Achieve value for money in investment and procurement decisions</v>
      </c>
      <c r="J72" s="278"/>
      <c r="K72" s="278"/>
      <c r="L72" s="278"/>
      <c r="M72" s="279"/>
      <c r="N72" s="277" t="str">
        <f>'MCA - Design'!$B$20</f>
        <v xml:space="preserve">Reduce risk and uncertainty in organisational objectives being achieved, considering financial exposure, safety, environmental, social, and reputational risks </v>
      </c>
      <c r="O72" s="278"/>
      <c r="P72" s="278"/>
      <c r="Q72" s="278"/>
      <c r="R72" s="279"/>
      <c r="S72" s="277" t="str">
        <f>'MCA - Design'!$B$23</f>
        <v>Apply a systematic approach to deliver broad outcomes, considering safety, environmental, and social benefits</v>
      </c>
      <c r="T72" s="278"/>
      <c r="U72" s="278"/>
      <c r="V72" s="278"/>
      <c r="W72" s="279"/>
      <c r="X72" s="277" t="str">
        <f>'MCA - Design'!$B$26</f>
        <v>[Insert agency objective]</v>
      </c>
      <c r="Y72" s="278"/>
      <c r="Z72" s="278"/>
      <c r="AA72" s="278"/>
      <c r="AB72" s="279"/>
      <c r="AC72" s="277" t="str">
        <f>'MCA - Design'!$B$29</f>
        <v>[Insert agency objective]</v>
      </c>
      <c r="AD72" s="278"/>
      <c r="AE72" s="278"/>
      <c r="AF72" s="278"/>
      <c r="AG72" s="279"/>
    </row>
    <row r="73" spans="2:33" ht="54" customHeight="1" x14ac:dyDescent="0.3">
      <c r="B73" s="276"/>
      <c r="C73" s="276"/>
      <c r="D73" s="121" t="s">
        <v>261</v>
      </c>
      <c r="E73" s="123" t="s">
        <v>262</v>
      </c>
      <c r="F73" s="123" t="str">
        <f>IF('MCA - Design'!$D$14="","",'MCA - Design'!$D$14)</f>
        <v>Impact</v>
      </c>
      <c r="G73" s="122" t="str">
        <f>IF('MCA - Design'!$D$15="","",'MCA - Design'!$D$15)</f>
        <v>Agency's Ability to Influence</v>
      </c>
      <c r="H73" s="122" t="str">
        <f>IF('MCA - Design'!$D$16="","",'MCA - Design'!$D$16)</f>
        <v>Criteria 3</v>
      </c>
      <c r="I73" s="121" t="s">
        <v>261</v>
      </c>
      <c r="J73" s="123" t="s">
        <v>262</v>
      </c>
      <c r="K73" s="123" t="str">
        <f>IF('MCA - Design'!$D$17="","",'MCA - Design'!$D$17)</f>
        <v>Cost Effectiveness</v>
      </c>
      <c r="L73" s="122" t="str">
        <f>IF('MCA - Design'!$D$18="","",'MCA - Design'!$D$18)</f>
        <v>Criteria 5</v>
      </c>
      <c r="M73" s="122" t="str">
        <f>IF('MCA - Design'!$D$19="","",'MCA - Design'!$D$19)</f>
        <v>Criteria 6</v>
      </c>
      <c r="N73" s="121" t="s">
        <v>261</v>
      </c>
      <c r="O73" s="123" t="s">
        <v>262</v>
      </c>
      <c r="P73" s="123" t="str">
        <f>IF('MCA - Design'!$D$20="","",'MCA - Design'!$D$20)</f>
        <v>Readiness</v>
      </c>
      <c r="Q73" s="122" t="str">
        <f>IF('MCA - Design'!$D$21="","",'MCA - Design'!$D$21)</f>
        <v xml:space="preserve">Risk &amp; Constraints </v>
      </c>
      <c r="R73" s="122" t="str">
        <f>IF('MCA - Design'!$D$22="","",'MCA - Design'!$D$22)</f>
        <v/>
      </c>
      <c r="S73" s="121" t="s">
        <v>261</v>
      </c>
      <c r="T73" s="123" t="s">
        <v>262</v>
      </c>
      <c r="U73" s="123" t="str">
        <f>IF('MCA - Design'!$D$23="","",'MCA - Design'!$D$23)</f>
        <v>Co-benefits</v>
      </c>
      <c r="V73" s="122" t="str">
        <f>IF('MCA - Design'!$D$24="","",'MCA - Design'!$D$24)</f>
        <v/>
      </c>
      <c r="W73" s="122" t="str">
        <f>IF('MCA - Design'!$D$25="","",'MCA - Design'!$D$25)</f>
        <v/>
      </c>
      <c r="X73" s="121" t="s">
        <v>261</v>
      </c>
      <c r="Y73" s="123" t="s">
        <v>262</v>
      </c>
      <c r="Z73" s="123" t="str">
        <f>IF('MCA - Design'!$D$26="","",'MCA - Design'!$D$26)</f>
        <v/>
      </c>
      <c r="AA73" s="122" t="str">
        <f>IF('MCA - Design'!$D$27="","",'MCA - Design'!$D$27)</f>
        <v/>
      </c>
      <c r="AB73" s="122" t="str">
        <f>IF('MCA - Design'!$D$28="","",'MCA - Design'!$D$28)</f>
        <v/>
      </c>
      <c r="AC73" s="121" t="s">
        <v>261</v>
      </c>
      <c r="AD73" s="123" t="s">
        <v>262</v>
      </c>
      <c r="AE73" s="123" t="str">
        <f>IF('MCA - Design'!$D$29="","",'MCA - Design'!$D$29)</f>
        <v/>
      </c>
      <c r="AF73" s="122" t="str">
        <f>IF('MCA - Design'!$D$30="","",'MCA - Design'!$D$30)</f>
        <v/>
      </c>
      <c r="AG73" s="122" t="str">
        <f>IF('MCA - Design'!$D$31="","",'MCA - Design'!$D$31)</f>
        <v/>
      </c>
    </row>
    <row r="74" spans="2:33" x14ac:dyDescent="0.3">
      <c r="B74" s="155">
        <f>'MCA - Apply'!B9</f>
        <v>1</v>
      </c>
      <c r="C74" s="156" t="str">
        <f>'MCA - Apply'!C9</f>
        <v>Low emission zones (for light and or heavy vehicles)</v>
      </c>
      <c r="D74" s="157">
        <f>IF(E74&gt;0,RANK(E74,E$74:E$98),"")</f>
        <v>7</v>
      </c>
      <c r="E74" s="171">
        <f>SUM(F74:H74)</f>
        <v>5</v>
      </c>
      <c r="F74" s="158">
        <f>'MCA - Apply'!E9</f>
        <v>2</v>
      </c>
      <c r="G74" s="159">
        <f>'MCA - Apply'!H9</f>
        <v>3</v>
      </c>
      <c r="H74" s="160">
        <f>'MCA - Apply'!K9</f>
        <v>0</v>
      </c>
      <c r="I74" s="157">
        <f>IF(J74&gt;0,RANK(J74,J$74:J$98),"")</f>
        <v>5</v>
      </c>
      <c r="J74" s="171">
        <f>SUM(K74:M74)</f>
        <v>2</v>
      </c>
      <c r="K74" s="158">
        <f>'MCA - Apply'!N9</f>
        <v>2</v>
      </c>
      <c r="L74" s="159">
        <f>'MCA - Apply'!Q9</f>
        <v>0</v>
      </c>
      <c r="M74" s="160">
        <f>'MCA - Apply'!T9</f>
        <v>0</v>
      </c>
      <c r="N74" s="157">
        <f>IF(O74&gt;0,RANK(O74,O$74:O$98),"")</f>
        <v>6</v>
      </c>
      <c r="O74" s="171">
        <f>SUM(P74:R74)</f>
        <v>4</v>
      </c>
      <c r="P74" s="158">
        <f>'MCA - Apply'!W9</f>
        <v>2</v>
      </c>
      <c r="Q74" s="159">
        <f>'MCA - Apply'!Z9</f>
        <v>2</v>
      </c>
      <c r="R74" s="160">
        <f>'MCA - Apply'!AC9</f>
        <v>0</v>
      </c>
      <c r="S74" s="157">
        <f>IF(T74&gt;0,RANK(T74,T$74:T$98),"")</f>
        <v>2</v>
      </c>
      <c r="T74" s="171">
        <f>SUM(U74:W74)</f>
        <v>4</v>
      </c>
      <c r="U74" s="158">
        <f>'MCA - Apply'!AF9</f>
        <v>4</v>
      </c>
      <c r="V74" s="159">
        <f>'MCA - Apply'!AI9</f>
        <v>0</v>
      </c>
      <c r="W74" s="160">
        <f>'MCA - Apply'!AL9</f>
        <v>0</v>
      </c>
      <c r="X74" s="157" t="str">
        <f>IF(Y74&gt;0,RANK(Y74,Y$74:Y$98),"")</f>
        <v/>
      </c>
      <c r="Y74" s="171">
        <f>SUM(Z74:AB74)</f>
        <v>0</v>
      </c>
      <c r="Z74" s="158">
        <f>'MCA - Apply'!AO9</f>
        <v>0</v>
      </c>
      <c r="AA74" s="159">
        <f>'MCA - Apply'!AR9</f>
        <v>0</v>
      </c>
      <c r="AB74" s="160">
        <f>'MCA - Apply'!AU9</f>
        <v>0</v>
      </c>
      <c r="AC74" s="157" t="str">
        <f>IF(AD74&gt;0,RANK(AD74,AD$74:AD$98),"")</f>
        <v/>
      </c>
      <c r="AD74" s="171">
        <f>SUM(AE74:AG74)</f>
        <v>0</v>
      </c>
      <c r="AE74" s="158">
        <f>'MCA - Apply'!AX9</f>
        <v>0</v>
      </c>
      <c r="AF74" s="159">
        <f>'MCA - Apply'!BA9</f>
        <v>0</v>
      </c>
      <c r="AG74" s="160">
        <f>'MCA - Apply'!BD9</f>
        <v>0</v>
      </c>
    </row>
    <row r="75" spans="2:33" x14ac:dyDescent="0.3">
      <c r="B75" s="161">
        <f>'MCA - Apply'!B10</f>
        <v>2</v>
      </c>
      <c r="C75" s="162" t="str">
        <f>'MCA - Apply'!C10</f>
        <v>Incentivising investment in low emitting freight technologies</v>
      </c>
      <c r="D75" s="163">
        <f t="shared" ref="D75:D98" si="24">IF(E75&gt;0,RANK(E75,E$74:E$98),"")</f>
        <v>4</v>
      </c>
      <c r="E75" s="170">
        <f t="shared" ref="E75:E98" si="25">SUM(F75:H75)</f>
        <v>7</v>
      </c>
      <c r="F75" s="164">
        <f>'MCA - Apply'!E10</f>
        <v>5</v>
      </c>
      <c r="G75" s="165">
        <f>'MCA - Apply'!H10</f>
        <v>2</v>
      </c>
      <c r="H75" s="166">
        <f>'MCA - Apply'!K10</f>
        <v>0</v>
      </c>
      <c r="I75" s="163">
        <f t="shared" ref="I75:I98" si="26">IF(J75&gt;0,RANK(J75,J$74:J$98),"")</f>
        <v>8</v>
      </c>
      <c r="J75" s="170">
        <f t="shared" ref="J75:J98" si="27">SUM(K75:M75)</f>
        <v>1</v>
      </c>
      <c r="K75" s="164">
        <f>'MCA - Apply'!N10</f>
        <v>1</v>
      </c>
      <c r="L75" s="165">
        <f>'MCA - Apply'!Q10</f>
        <v>0</v>
      </c>
      <c r="M75" s="166">
        <f>'MCA - Apply'!T10</f>
        <v>0</v>
      </c>
      <c r="N75" s="163">
        <f t="shared" ref="N75:N98" si="28">IF(O75&gt;0,RANK(O75,O$74:O$98),"")</f>
        <v>6</v>
      </c>
      <c r="O75" s="170">
        <f t="shared" ref="O75:O98" si="29">SUM(P75:R75)</f>
        <v>4</v>
      </c>
      <c r="P75" s="164">
        <f>'MCA - Apply'!W10</f>
        <v>3</v>
      </c>
      <c r="Q75" s="165">
        <f>'MCA - Apply'!Z10</f>
        <v>1</v>
      </c>
      <c r="R75" s="166">
        <f>'MCA - Apply'!AC10</f>
        <v>0</v>
      </c>
      <c r="S75" s="163">
        <f t="shared" ref="S75:S98" si="30">IF(T75&gt;0,RANK(T75,T$74:T$98),"")</f>
        <v>2</v>
      </c>
      <c r="T75" s="170">
        <f t="shared" ref="T75:T98" si="31">SUM(U75:W75)</f>
        <v>4</v>
      </c>
      <c r="U75" s="164">
        <f>'MCA - Apply'!AF10</f>
        <v>4</v>
      </c>
      <c r="V75" s="165">
        <f>'MCA - Apply'!AI10</f>
        <v>0</v>
      </c>
      <c r="W75" s="166">
        <f>'MCA - Apply'!AL10</f>
        <v>0</v>
      </c>
      <c r="X75" s="163" t="str">
        <f t="shared" ref="X75:X98" si="32">IF(Y75&gt;0,RANK(Y75,Y$74:Y$98),"")</f>
        <v/>
      </c>
      <c r="Y75" s="170">
        <f t="shared" ref="Y75:Y98" si="33">SUM(Z75:AB75)</f>
        <v>0</v>
      </c>
      <c r="Z75" s="164">
        <f>'MCA - Apply'!AO10</f>
        <v>0</v>
      </c>
      <c r="AA75" s="165">
        <f>'MCA - Apply'!AR10</f>
        <v>0</v>
      </c>
      <c r="AB75" s="166">
        <f>'MCA - Apply'!AU10</f>
        <v>0</v>
      </c>
      <c r="AC75" s="163" t="str">
        <f t="shared" ref="AC75:AC98" si="34">IF(AD75&gt;0,RANK(AD75,AD$74:AD$98),"")</f>
        <v/>
      </c>
      <c r="AD75" s="170">
        <f t="shared" ref="AD75:AD98" si="35">SUM(AE75:AG75)</f>
        <v>0</v>
      </c>
      <c r="AE75" s="164">
        <f>'MCA - Apply'!AX10</f>
        <v>0</v>
      </c>
      <c r="AF75" s="165">
        <f>'MCA - Apply'!BA10</f>
        <v>0</v>
      </c>
      <c r="AG75" s="166">
        <f>'MCA - Apply'!BD10</f>
        <v>0</v>
      </c>
    </row>
    <row r="76" spans="2:33" x14ac:dyDescent="0.3">
      <c r="B76" s="161">
        <f>'MCA - Apply'!B11</f>
        <v>3</v>
      </c>
      <c r="C76" s="162" t="str">
        <f>'MCA - Apply'!C11</f>
        <v>Intervention 3</v>
      </c>
      <c r="D76" s="163">
        <f t="shared" si="24"/>
        <v>4</v>
      </c>
      <c r="E76" s="170">
        <f t="shared" si="25"/>
        <v>7</v>
      </c>
      <c r="F76" s="164">
        <f>'MCA - Apply'!E11</f>
        <v>3</v>
      </c>
      <c r="G76" s="165">
        <f>'MCA - Apply'!H11</f>
        <v>4</v>
      </c>
      <c r="H76" s="166">
        <f>'MCA - Apply'!K11</f>
        <v>0</v>
      </c>
      <c r="I76" s="163">
        <f t="shared" si="26"/>
        <v>5</v>
      </c>
      <c r="J76" s="170">
        <f t="shared" si="27"/>
        <v>2</v>
      </c>
      <c r="K76" s="164">
        <f>'MCA - Apply'!N11</f>
        <v>2</v>
      </c>
      <c r="L76" s="165">
        <f>'MCA - Apply'!Q11</f>
        <v>0</v>
      </c>
      <c r="M76" s="166">
        <f>'MCA - Apply'!T11</f>
        <v>0</v>
      </c>
      <c r="N76" s="163">
        <f t="shared" si="28"/>
        <v>3</v>
      </c>
      <c r="O76" s="170">
        <f t="shared" si="29"/>
        <v>8</v>
      </c>
      <c r="P76" s="164">
        <f>'MCA - Apply'!W11</f>
        <v>4</v>
      </c>
      <c r="Q76" s="165">
        <f>'MCA - Apply'!Z11</f>
        <v>4</v>
      </c>
      <c r="R76" s="166">
        <f>'MCA - Apply'!AC11</f>
        <v>0</v>
      </c>
      <c r="S76" s="163">
        <f t="shared" si="30"/>
        <v>5</v>
      </c>
      <c r="T76" s="170">
        <f t="shared" si="31"/>
        <v>3</v>
      </c>
      <c r="U76" s="164">
        <f>'MCA - Apply'!AF11</f>
        <v>3</v>
      </c>
      <c r="V76" s="165">
        <f>'MCA - Apply'!AI11</f>
        <v>0</v>
      </c>
      <c r="W76" s="166">
        <f>'MCA - Apply'!AL11</f>
        <v>0</v>
      </c>
      <c r="X76" s="163" t="str">
        <f t="shared" si="32"/>
        <v/>
      </c>
      <c r="Y76" s="170">
        <f t="shared" si="33"/>
        <v>0</v>
      </c>
      <c r="Z76" s="164">
        <f>'MCA - Apply'!AO11</f>
        <v>0</v>
      </c>
      <c r="AA76" s="165">
        <f>'MCA - Apply'!AR11</f>
        <v>0</v>
      </c>
      <c r="AB76" s="166">
        <f>'MCA - Apply'!AU11</f>
        <v>0</v>
      </c>
      <c r="AC76" s="163" t="str">
        <f t="shared" si="34"/>
        <v/>
      </c>
      <c r="AD76" s="170">
        <f t="shared" si="35"/>
        <v>0</v>
      </c>
      <c r="AE76" s="164">
        <f>'MCA - Apply'!AX11</f>
        <v>0</v>
      </c>
      <c r="AF76" s="165">
        <f>'MCA - Apply'!BA11</f>
        <v>0</v>
      </c>
      <c r="AG76" s="166">
        <f>'MCA - Apply'!BD11</f>
        <v>0</v>
      </c>
    </row>
    <row r="77" spans="2:33" x14ac:dyDescent="0.3">
      <c r="B77" s="161">
        <f>'MCA - Apply'!B12</f>
        <v>4</v>
      </c>
      <c r="C77" s="162" t="str">
        <f>'MCA - Apply'!C12</f>
        <v>Intervention 4</v>
      </c>
      <c r="D77" s="163">
        <f t="shared" si="24"/>
        <v>2</v>
      </c>
      <c r="E77" s="170">
        <f t="shared" si="25"/>
        <v>8</v>
      </c>
      <c r="F77" s="164">
        <f>'MCA - Apply'!E12</f>
        <v>3</v>
      </c>
      <c r="G77" s="165">
        <f>'MCA - Apply'!H12</f>
        <v>5</v>
      </c>
      <c r="H77" s="166">
        <f>'MCA - Apply'!K12</f>
        <v>0</v>
      </c>
      <c r="I77" s="163">
        <f t="shared" si="26"/>
        <v>3</v>
      </c>
      <c r="J77" s="170">
        <f t="shared" si="27"/>
        <v>4</v>
      </c>
      <c r="K77" s="164">
        <f>'MCA - Apply'!N12</f>
        <v>4</v>
      </c>
      <c r="L77" s="165">
        <f>'MCA - Apply'!Q12</f>
        <v>0</v>
      </c>
      <c r="M77" s="166">
        <f>'MCA - Apply'!T12</f>
        <v>0</v>
      </c>
      <c r="N77" s="163">
        <f t="shared" si="28"/>
        <v>4</v>
      </c>
      <c r="O77" s="170">
        <f t="shared" si="29"/>
        <v>7</v>
      </c>
      <c r="P77" s="164">
        <f>'MCA - Apply'!W12</f>
        <v>2</v>
      </c>
      <c r="Q77" s="165">
        <f>'MCA - Apply'!Z12</f>
        <v>5</v>
      </c>
      <c r="R77" s="166">
        <f>'MCA - Apply'!AC12</f>
        <v>0</v>
      </c>
      <c r="S77" s="163">
        <f t="shared" si="30"/>
        <v>6</v>
      </c>
      <c r="T77" s="170">
        <f t="shared" si="31"/>
        <v>2</v>
      </c>
      <c r="U77" s="164">
        <f>'MCA - Apply'!AF12</f>
        <v>2</v>
      </c>
      <c r="V77" s="165">
        <f>'MCA - Apply'!AI12</f>
        <v>0</v>
      </c>
      <c r="W77" s="166">
        <f>'MCA - Apply'!AL12</f>
        <v>0</v>
      </c>
      <c r="X77" s="163" t="str">
        <f t="shared" si="32"/>
        <v/>
      </c>
      <c r="Y77" s="170">
        <f t="shared" si="33"/>
        <v>0</v>
      </c>
      <c r="Z77" s="164">
        <f>'MCA - Apply'!AO12</f>
        <v>0</v>
      </c>
      <c r="AA77" s="165">
        <f>'MCA - Apply'!AR12</f>
        <v>0</v>
      </c>
      <c r="AB77" s="166">
        <f>'MCA - Apply'!AU12</f>
        <v>0</v>
      </c>
      <c r="AC77" s="163" t="str">
        <f t="shared" si="34"/>
        <v/>
      </c>
      <c r="AD77" s="170">
        <f t="shared" si="35"/>
        <v>0</v>
      </c>
      <c r="AE77" s="164">
        <f>'MCA - Apply'!AX12</f>
        <v>0</v>
      </c>
      <c r="AF77" s="165">
        <f>'MCA - Apply'!BA12</f>
        <v>0</v>
      </c>
      <c r="AG77" s="166">
        <f>'MCA - Apply'!BD12</f>
        <v>0</v>
      </c>
    </row>
    <row r="78" spans="2:33" x14ac:dyDescent="0.3">
      <c r="B78" s="161">
        <f>'MCA - Apply'!B13</f>
        <v>5</v>
      </c>
      <c r="C78" s="162" t="str">
        <f>'MCA - Apply'!C13</f>
        <v>Intervention 5</v>
      </c>
      <c r="D78" s="163">
        <f t="shared" si="24"/>
        <v>8</v>
      </c>
      <c r="E78" s="170">
        <f t="shared" si="25"/>
        <v>2</v>
      </c>
      <c r="F78" s="164">
        <f>'MCA - Apply'!E13</f>
        <v>1</v>
      </c>
      <c r="G78" s="165">
        <f>'MCA - Apply'!H13</f>
        <v>1</v>
      </c>
      <c r="H78" s="166">
        <f>'MCA - Apply'!K13</f>
        <v>0</v>
      </c>
      <c r="I78" s="163">
        <f t="shared" si="26"/>
        <v>5</v>
      </c>
      <c r="J78" s="170">
        <f t="shared" si="27"/>
        <v>2</v>
      </c>
      <c r="K78" s="164">
        <f>'MCA - Apply'!N13</f>
        <v>2</v>
      </c>
      <c r="L78" s="165">
        <f>'MCA - Apply'!Q13</f>
        <v>0</v>
      </c>
      <c r="M78" s="166">
        <f>'MCA - Apply'!T13</f>
        <v>0</v>
      </c>
      <c r="N78" s="163">
        <f t="shared" si="28"/>
        <v>5</v>
      </c>
      <c r="O78" s="170">
        <f t="shared" si="29"/>
        <v>6</v>
      </c>
      <c r="P78" s="164">
        <f>'MCA - Apply'!W13</f>
        <v>2</v>
      </c>
      <c r="Q78" s="165">
        <f>'MCA - Apply'!Z13</f>
        <v>4</v>
      </c>
      <c r="R78" s="166">
        <f>'MCA - Apply'!AC13</f>
        <v>0</v>
      </c>
      <c r="S78" s="163">
        <f t="shared" si="30"/>
        <v>8</v>
      </c>
      <c r="T78" s="170">
        <f t="shared" si="31"/>
        <v>1</v>
      </c>
      <c r="U78" s="164">
        <f>'MCA - Apply'!AF13</f>
        <v>1</v>
      </c>
      <c r="V78" s="165">
        <f>'MCA - Apply'!AI13</f>
        <v>0</v>
      </c>
      <c r="W78" s="166">
        <f>'MCA - Apply'!AL13</f>
        <v>0</v>
      </c>
      <c r="X78" s="163" t="str">
        <f t="shared" si="32"/>
        <v/>
      </c>
      <c r="Y78" s="170">
        <f t="shared" si="33"/>
        <v>0</v>
      </c>
      <c r="Z78" s="164">
        <f>'MCA - Apply'!AO13</f>
        <v>0</v>
      </c>
      <c r="AA78" s="165">
        <f>'MCA - Apply'!AR13</f>
        <v>0</v>
      </c>
      <c r="AB78" s="166">
        <f>'MCA - Apply'!AU13</f>
        <v>0</v>
      </c>
      <c r="AC78" s="163" t="str">
        <f t="shared" si="34"/>
        <v/>
      </c>
      <c r="AD78" s="170">
        <f t="shared" si="35"/>
        <v>0</v>
      </c>
      <c r="AE78" s="164">
        <f>'MCA - Apply'!AX13</f>
        <v>0</v>
      </c>
      <c r="AF78" s="165">
        <f>'MCA - Apply'!BA13</f>
        <v>0</v>
      </c>
      <c r="AG78" s="166">
        <f>'MCA - Apply'!BD13</f>
        <v>0</v>
      </c>
    </row>
    <row r="79" spans="2:33" x14ac:dyDescent="0.3">
      <c r="B79" s="161">
        <f>'MCA - Apply'!B14</f>
        <v>6</v>
      </c>
      <c r="C79" s="162" t="str">
        <f>'MCA - Apply'!C14</f>
        <v>Intervention 6</v>
      </c>
      <c r="D79" s="163">
        <f t="shared" si="24"/>
        <v>6</v>
      </c>
      <c r="E79" s="170">
        <f t="shared" si="25"/>
        <v>6</v>
      </c>
      <c r="F79" s="164">
        <f>'MCA - Apply'!E14</f>
        <v>4</v>
      </c>
      <c r="G79" s="165">
        <f>'MCA - Apply'!H14</f>
        <v>2</v>
      </c>
      <c r="H79" s="166">
        <f>'MCA - Apply'!K14</f>
        <v>0</v>
      </c>
      <c r="I79" s="163">
        <f t="shared" si="26"/>
        <v>3</v>
      </c>
      <c r="J79" s="170">
        <f t="shared" si="27"/>
        <v>4</v>
      </c>
      <c r="K79" s="164">
        <f>'MCA - Apply'!N14</f>
        <v>4</v>
      </c>
      <c r="L79" s="165">
        <f>'MCA - Apply'!Q14</f>
        <v>0</v>
      </c>
      <c r="M79" s="166">
        <f>'MCA - Apply'!T14</f>
        <v>0</v>
      </c>
      <c r="N79" s="163">
        <f t="shared" si="28"/>
        <v>6</v>
      </c>
      <c r="O79" s="170">
        <f t="shared" si="29"/>
        <v>4</v>
      </c>
      <c r="P79" s="164">
        <f>'MCA - Apply'!W14</f>
        <v>3</v>
      </c>
      <c r="Q79" s="165">
        <f>'MCA - Apply'!Z14</f>
        <v>1</v>
      </c>
      <c r="R79" s="166">
        <f>'MCA - Apply'!AC14</f>
        <v>0</v>
      </c>
      <c r="S79" s="163">
        <f t="shared" si="30"/>
        <v>6</v>
      </c>
      <c r="T79" s="170">
        <f t="shared" si="31"/>
        <v>2</v>
      </c>
      <c r="U79" s="164">
        <f>'MCA - Apply'!AF14</f>
        <v>2</v>
      </c>
      <c r="V79" s="165">
        <f>'MCA - Apply'!AI14</f>
        <v>0</v>
      </c>
      <c r="W79" s="166">
        <f>'MCA - Apply'!AL14</f>
        <v>0</v>
      </c>
      <c r="X79" s="163" t="str">
        <f t="shared" si="32"/>
        <v/>
      </c>
      <c r="Y79" s="170">
        <f t="shared" si="33"/>
        <v>0</v>
      </c>
      <c r="Z79" s="164">
        <f>'MCA - Apply'!AO14</f>
        <v>0</v>
      </c>
      <c r="AA79" s="165">
        <f>'MCA - Apply'!AR14</f>
        <v>0</v>
      </c>
      <c r="AB79" s="166">
        <f>'MCA - Apply'!AU14</f>
        <v>0</v>
      </c>
      <c r="AC79" s="163" t="str">
        <f t="shared" si="34"/>
        <v/>
      </c>
      <c r="AD79" s="170">
        <f t="shared" si="35"/>
        <v>0</v>
      </c>
      <c r="AE79" s="164">
        <f>'MCA - Apply'!AX14</f>
        <v>0</v>
      </c>
      <c r="AF79" s="165">
        <f>'MCA - Apply'!BA14</f>
        <v>0</v>
      </c>
      <c r="AG79" s="166">
        <f>'MCA - Apply'!BD14</f>
        <v>0</v>
      </c>
    </row>
    <row r="80" spans="2:33" x14ac:dyDescent="0.3">
      <c r="B80" s="161">
        <f>'MCA - Apply'!B15</f>
        <v>7</v>
      </c>
      <c r="C80" s="162" t="str">
        <f>'MCA - Apply'!C15</f>
        <v>Intervention 7</v>
      </c>
      <c r="D80" s="163">
        <f t="shared" si="24"/>
        <v>2</v>
      </c>
      <c r="E80" s="170">
        <f t="shared" si="25"/>
        <v>8</v>
      </c>
      <c r="F80" s="164">
        <f>'MCA - Apply'!E15</f>
        <v>4</v>
      </c>
      <c r="G80" s="165">
        <f>'MCA - Apply'!H15</f>
        <v>4</v>
      </c>
      <c r="H80" s="166">
        <f>'MCA - Apply'!K15</f>
        <v>0</v>
      </c>
      <c r="I80" s="163">
        <f t="shared" si="26"/>
        <v>1</v>
      </c>
      <c r="J80" s="170">
        <f t="shared" si="27"/>
        <v>5</v>
      </c>
      <c r="K80" s="164">
        <f>'MCA - Apply'!N15</f>
        <v>5</v>
      </c>
      <c r="L80" s="165">
        <f>'MCA - Apply'!Q15</f>
        <v>0</v>
      </c>
      <c r="M80" s="166">
        <f>'MCA - Apply'!T15</f>
        <v>0</v>
      </c>
      <c r="N80" s="163">
        <f t="shared" si="28"/>
        <v>1</v>
      </c>
      <c r="O80" s="170">
        <f t="shared" si="29"/>
        <v>9</v>
      </c>
      <c r="P80" s="164">
        <f>'MCA - Apply'!W15</f>
        <v>5</v>
      </c>
      <c r="Q80" s="165">
        <f>'MCA - Apply'!Z15</f>
        <v>4</v>
      </c>
      <c r="R80" s="166">
        <f>'MCA - Apply'!AC15</f>
        <v>0</v>
      </c>
      <c r="S80" s="163">
        <f t="shared" si="30"/>
        <v>2</v>
      </c>
      <c r="T80" s="170">
        <f t="shared" si="31"/>
        <v>4</v>
      </c>
      <c r="U80" s="164">
        <f>'MCA - Apply'!AF15</f>
        <v>4</v>
      </c>
      <c r="V80" s="165">
        <f>'MCA - Apply'!AI15</f>
        <v>0</v>
      </c>
      <c r="W80" s="166">
        <f>'MCA - Apply'!AL15</f>
        <v>0</v>
      </c>
      <c r="X80" s="163" t="str">
        <f t="shared" si="32"/>
        <v/>
      </c>
      <c r="Y80" s="170">
        <f t="shared" si="33"/>
        <v>0</v>
      </c>
      <c r="Z80" s="164">
        <f>'MCA - Apply'!AO15</f>
        <v>0</v>
      </c>
      <c r="AA80" s="165">
        <f>'MCA - Apply'!AR15</f>
        <v>0</v>
      </c>
      <c r="AB80" s="166">
        <f>'MCA - Apply'!AU15</f>
        <v>0</v>
      </c>
      <c r="AC80" s="163" t="str">
        <f t="shared" si="34"/>
        <v/>
      </c>
      <c r="AD80" s="170">
        <f t="shared" si="35"/>
        <v>0</v>
      </c>
      <c r="AE80" s="164">
        <f>'MCA - Apply'!AX15</f>
        <v>0</v>
      </c>
      <c r="AF80" s="165">
        <f>'MCA - Apply'!BA15</f>
        <v>0</v>
      </c>
      <c r="AG80" s="166">
        <f>'MCA - Apply'!BD15</f>
        <v>0</v>
      </c>
    </row>
    <row r="81" spans="2:33" x14ac:dyDescent="0.3">
      <c r="B81" s="161">
        <f>'MCA - Apply'!B16</f>
        <v>8</v>
      </c>
      <c r="C81" s="162" t="str">
        <f>'MCA - Apply'!C16</f>
        <v>Intervention 8</v>
      </c>
      <c r="D81" s="163">
        <f t="shared" si="24"/>
        <v>1</v>
      </c>
      <c r="E81" s="170">
        <f t="shared" si="25"/>
        <v>9</v>
      </c>
      <c r="F81" s="164">
        <f>'MCA - Apply'!E16</f>
        <v>4</v>
      </c>
      <c r="G81" s="165">
        <f>'MCA - Apply'!H16</f>
        <v>5</v>
      </c>
      <c r="H81" s="166">
        <f>'MCA - Apply'!K16</f>
        <v>0</v>
      </c>
      <c r="I81" s="163">
        <f t="shared" si="26"/>
        <v>1</v>
      </c>
      <c r="J81" s="170">
        <f t="shared" si="27"/>
        <v>5</v>
      </c>
      <c r="K81" s="164">
        <f>'MCA - Apply'!N16</f>
        <v>5</v>
      </c>
      <c r="L81" s="165">
        <f>'MCA - Apply'!Q16</f>
        <v>0</v>
      </c>
      <c r="M81" s="166">
        <f>'MCA - Apply'!T16</f>
        <v>0</v>
      </c>
      <c r="N81" s="163">
        <f t="shared" si="28"/>
        <v>1</v>
      </c>
      <c r="O81" s="170">
        <f t="shared" si="29"/>
        <v>9</v>
      </c>
      <c r="P81" s="164">
        <f>'MCA - Apply'!W16</f>
        <v>4</v>
      </c>
      <c r="Q81" s="165">
        <f>'MCA - Apply'!Z16</f>
        <v>5</v>
      </c>
      <c r="R81" s="166">
        <f>'MCA - Apply'!AC16</f>
        <v>0</v>
      </c>
      <c r="S81" s="163">
        <f t="shared" si="30"/>
        <v>1</v>
      </c>
      <c r="T81" s="170">
        <f t="shared" si="31"/>
        <v>5</v>
      </c>
      <c r="U81" s="164">
        <f>'MCA - Apply'!AF16</f>
        <v>5</v>
      </c>
      <c r="V81" s="165">
        <f>'MCA - Apply'!AI16</f>
        <v>0</v>
      </c>
      <c r="W81" s="166">
        <f>'MCA - Apply'!AL16</f>
        <v>0</v>
      </c>
      <c r="X81" s="163" t="str">
        <f t="shared" si="32"/>
        <v/>
      </c>
      <c r="Y81" s="170">
        <f t="shared" si="33"/>
        <v>0</v>
      </c>
      <c r="Z81" s="164">
        <f>'MCA - Apply'!AO16</f>
        <v>0</v>
      </c>
      <c r="AA81" s="165">
        <f>'MCA - Apply'!AR16</f>
        <v>0</v>
      </c>
      <c r="AB81" s="166">
        <f>'MCA - Apply'!AU16</f>
        <v>0</v>
      </c>
      <c r="AC81" s="163" t="str">
        <f t="shared" si="34"/>
        <v/>
      </c>
      <c r="AD81" s="170">
        <f t="shared" si="35"/>
        <v>0</v>
      </c>
      <c r="AE81" s="164">
        <f>'MCA - Apply'!AX16</f>
        <v>0</v>
      </c>
      <c r="AF81" s="165">
        <f>'MCA - Apply'!BA16</f>
        <v>0</v>
      </c>
      <c r="AG81" s="166">
        <f>'MCA - Apply'!BD16</f>
        <v>0</v>
      </c>
    </row>
    <row r="82" spans="2:33" x14ac:dyDescent="0.3">
      <c r="B82" s="161">
        <f>'MCA - Apply'!B17</f>
        <v>9</v>
      </c>
      <c r="C82" s="162" t="str">
        <f>'MCA - Apply'!C17</f>
        <v>[Insert shortlisted intervention name]</v>
      </c>
      <c r="D82" s="163" t="str">
        <f t="shared" si="24"/>
        <v/>
      </c>
      <c r="E82" s="170">
        <f t="shared" si="25"/>
        <v>0</v>
      </c>
      <c r="F82" s="164">
        <f>'MCA - Apply'!E17</f>
        <v>0</v>
      </c>
      <c r="G82" s="165">
        <f>'MCA - Apply'!H17</f>
        <v>0</v>
      </c>
      <c r="H82" s="166">
        <f>'MCA - Apply'!K17</f>
        <v>0</v>
      </c>
      <c r="I82" s="163" t="str">
        <f t="shared" si="26"/>
        <v/>
      </c>
      <c r="J82" s="170">
        <f t="shared" si="27"/>
        <v>0</v>
      </c>
      <c r="K82" s="164">
        <f>'MCA - Apply'!N17</f>
        <v>0</v>
      </c>
      <c r="L82" s="165">
        <f>'MCA - Apply'!Q17</f>
        <v>0</v>
      </c>
      <c r="M82" s="166">
        <f>'MCA - Apply'!T17</f>
        <v>0</v>
      </c>
      <c r="N82" s="163" t="str">
        <f t="shared" si="28"/>
        <v/>
      </c>
      <c r="O82" s="170">
        <f t="shared" si="29"/>
        <v>0</v>
      </c>
      <c r="P82" s="164">
        <f>'MCA - Apply'!W17</f>
        <v>0</v>
      </c>
      <c r="Q82" s="165">
        <f>'MCA - Apply'!Z17</f>
        <v>0</v>
      </c>
      <c r="R82" s="166">
        <f>'MCA - Apply'!AC17</f>
        <v>0</v>
      </c>
      <c r="S82" s="163" t="str">
        <f t="shared" si="30"/>
        <v/>
      </c>
      <c r="T82" s="170">
        <f t="shared" si="31"/>
        <v>0</v>
      </c>
      <c r="U82" s="164">
        <f>'MCA - Apply'!AF17</f>
        <v>0</v>
      </c>
      <c r="V82" s="165">
        <f>'MCA - Apply'!AI17</f>
        <v>0</v>
      </c>
      <c r="W82" s="166">
        <f>'MCA - Apply'!AL17</f>
        <v>0</v>
      </c>
      <c r="X82" s="163" t="str">
        <f t="shared" si="32"/>
        <v/>
      </c>
      <c r="Y82" s="170">
        <f t="shared" si="33"/>
        <v>0</v>
      </c>
      <c r="Z82" s="164">
        <f>'MCA - Apply'!AO17</f>
        <v>0</v>
      </c>
      <c r="AA82" s="165">
        <f>'MCA - Apply'!AR17</f>
        <v>0</v>
      </c>
      <c r="AB82" s="166">
        <f>'MCA - Apply'!AU17</f>
        <v>0</v>
      </c>
      <c r="AC82" s="163" t="str">
        <f t="shared" si="34"/>
        <v/>
      </c>
      <c r="AD82" s="170">
        <f t="shared" si="35"/>
        <v>0</v>
      </c>
      <c r="AE82" s="164">
        <f>'MCA - Apply'!AX17</f>
        <v>0</v>
      </c>
      <c r="AF82" s="165">
        <f>'MCA - Apply'!BA17</f>
        <v>0</v>
      </c>
      <c r="AG82" s="166">
        <f>'MCA - Apply'!BD17</f>
        <v>0</v>
      </c>
    </row>
    <row r="83" spans="2:33" x14ac:dyDescent="0.3">
      <c r="B83" s="167">
        <f>'MCA - Apply'!B18</f>
        <v>10</v>
      </c>
      <c r="C83" s="168" t="str">
        <f>'MCA - Apply'!C18</f>
        <v>[Insert shortlisted intervention name]</v>
      </c>
      <c r="D83" s="169" t="str">
        <f t="shared" si="24"/>
        <v/>
      </c>
      <c r="E83" s="172">
        <f t="shared" si="25"/>
        <v>0</v>
      </c>
      <c r="F83" s="173">
        <f>'MCA - Apply'!E18</f>
        <v>0</v>
      </c>
      <c r="G83" s="174">
        <f>'MCA - Apply'!H18</f>
        <v>0</v>
      </c>
      <c r="H83" s="175">
        <f>'MCA - Apply'!K18</f>
        <v>0</v>
      </c>
      <c r="I83" s="169" t="str">
        <f t="shared" si="26"/>
        <v/>
      </c>
      <c r="J83" s="172">
        <f t="shared" si="27"/>
        <v>0</v>
      </c>
      <c r="K83" s="173">
        <f>'MCA - Apply'!N18</f>
        <v>0</v>
      </c>
      <c r="L83" s="174">
        <f>'MCA - Apply'!Q18</f>
        <v>0</v>
      </c>
      <c r="M83" s="175">
        <f>'MCA - Apply'!T18</f>
        <v>0</v>
      </c>
      <c r="N83" s="169" t="str">
        <f t="shared" si="28"/>
        <v/>
      </c>
      <c r="O83" s="172">
        <f t="shared" si="29"/>
        <v>0</v>
      </c>
      <c r="P83" s="173">
        <f>'MCA - Apply'!W18</f>
        <v>0</v>
      </c>
      <c r="Q83" s="174">
        <f>'MCA - Apply'!Z18</f>
        <v>0</v>
      </c>
      <c r="R83" s="175">
        <f>'MCA - Apply'!AC18</f>
        <v>0</v>
      </c>
      <c r="S83" s="169" t="str">
        <f t="shared" si="30"/>
        <v/>
      </c>
      <c r="T83" s="172">
        <f t="shared" si="31"/>
        <v>0</v>
      </c>
      <c r="U83" s="173">
        <f>'MCA - Apply'!AF18</f>
        <v>0</v>
      </c>
      <c r="V83" s="174">
        <f>'MCA - Apply'!AI18</f>
        <v>0</v>
      </c>
      <c r="W83" s="175">
        <f>'MCA - Apply'!AL18</f>
        <v>0</v>
      </c>
      <c r="X83" s="169" t="str">
        <f t="shared" si="32"/>
        <v/>
      </c>
      <c r="Y83" s="172">
        <f t="shared" si="33"/>
        <v>0</v>
      </c>
      <c r="Z83" s="173">
        <f>'MCA - Apply'!AO18</f>
        <v>0</v>
      </c>
      <c r="AA83" s="174">
        <f>'MCA - Apply'!AR18</f>
        <v>0</v>
      </c>
      <c r="AB83" s="175">
        <f>'MCA - Apply'!AU18</f>
        <v>0</v>
      </c>
      <c r="AC83" s="169" t="str">
        <f t="shared" si="34"/>
        <v/>
      </c>
      <c r="AD83" s="172">
        <f t="shared" si="35"/>
        <v>0</v>
      </c>
      <c r="AE83" s="173">
        <f>'MCA - Apply'!AX18</f>
        <v>0</v>
      </c>
      <c r="AF83" s="174">
        <f>'MCA - Apply'!BA18</f>
        <v>0</v>
      </c>
      <c r="AG83" s="175">
        <f>'MCA - Apply'!BD18</f>
        <v>0</v>
      </c>
    </row>
    <row r="84" spans="2:33" hidden="1" outlineLevel="1" x14ac:dyDescent="0.3">
      <c r="B84" s="176">
        <f>'MCA - Apply'!B19</f>
        <v>11</v>
      </c>
      <c r="C84" s="177" t="str">
        <f>'MCA - Apply'!C19</f>
        <v>[Insert shortlisted intervention name]</v>
      </c>
      <c r="D84" s="178" t="str">
        <f t="shared" si="24"/>
        <v/>
      </c>
      <c r="E84" s="179">
        <f t="shared" si="25"/>
        <v>0</v>
      </c>
      <c r="F84" s="180">
        <f>'MCA - Apply'!E19</f>
        <v>0</v>
      </c>
      <c r="G84" s="181">
        <f>'MCA - Apply'!H19</f>
        <v>0</v>
      </c>
      <c r="H84" s="182">
        <f>'MCA - Apply'!K19</f>
        <v>0</v>
      </c>
      <c r="I84" s="178" t="str">
        <f t="shared" si="26"/>
        <v/>
      </c>
      <c r="J84" s="179">
        <f t="shared" si="27"/>
        <v>0</v>
      </c>
      <c r="K84" s="180">
        <f>'MCA - Apply'!N19</f>
        <v>0</v>
      </c>
      <c r="L84" s="181">
        <f>'MCA - Apply'!Q19</f>
        <v>0</v>
      </c>
      <c r="M84" s="182">
        <f>'MCA - Apply'!T19</f>
        <v>0</v>
      </c>
      <c r="N84" s="178" t="str">
        <f t="shared" si="28"/>
        <v/>
      </c>
      <c r="O84" s="179">
        <f t="shared" si="29"/>
        <v>0</v>
      </c>
      <c r="P84" s="180">
        <f>'MCA - Apply'!W19</f>
        <v>0</v>
      </c>
      <c r="Q84" s="181">
        <f>'MCA - Apply'!Z19</f>
        <v>0</v>
      </c>
      <c r="R84" s="182">
        <f>'MCA - Apply'!AC19</f>
        <v>0</v>
      </c>
      <c r="S84" s="178" t="str">
        <f t="shared" si="30"/>
        <v/>
      </c>
      <c r="T84" s="179">
        <f t="shared" si="31"/>
        <v>0</v>
      </c>
      <c r="U84" s="180">
        <f>'MCA - Apply'!AF19</f>
        <v>0</v>
      </c>
      <c r="V84" s="181">
        <f>'MCA - Apply'!AI19</f>
        <v>0</v>
      </c>
      <c r="W84" s="182">
        <f>'MCA - Apply'!AL19</f>
        <v>0</v>
      </c>
      <c r="X84" s="178" t="str">
        <f t="shared" si="32"/>
        <v/>
      </c>
      <c r="Y84" s="179">
        <f t="shared" si="33"/>
        <v>0</v>
      </c>
      <c r="Z84" s="180">
        <f>'MCA - Apply'!AO19</f>
        <v>0</v>
      </c>
      <c r="AA84" s="181">
        <f>'MCA - Apply'!AR19</f>
        <v>0</v>
      </c>
      <c r="AB84" s="182">
        <f>'MCA - Apply'!AU19</f>
        <v>0</v>
      </c>
      <c r="AC84" s="178" t="str">
        <f t="shared" si="34"/>
        <v/>
      </c>
      <c r="AD84" s="179">
        <f t="shared" si="35"/>
        <v>0</v>
      </c>
      <c r="AE84" s="180">
        <f>'MCA - Apply'!AX19</f>
        <v>0</v>
      </c>
      <c r="AF84" s="181">
        <f>'MCA - Apply'!BA19</f>
        <v>0</v>
      </c>
      <c r="AG84" s="182">
        <f>'MCA - Apply'!BD19</f>
        <v>0</v>
      </c>
    </row>
    <row r="85" spans="2:33" hidden="1" outlineLevel="1" x14ac:dyDescent="0.3">
      <c r="B85" s="161">
        <f>'MCA - Apply'!B20</f>
        <v>12</v>
      </c>
      <c r="C85" s="162" t="str">
        <f>'MCA - Apply'!C20</f>
        <v>[Insert shortlisted intervention name]</v>
      </c>
      <c r="D85" s="163" t="str">
        <f t="shared" si="24"/>
        <v/>
      </c>
      <c r="E85" s="170">
        <f t="shared" si="25"/>
        <v>0</v>
      </c>
      <c r="F85" s="164">
        <f>'MCA - Apply'!E20</f>
        <v>0</v>
      </c>
      <c r="G85" s="165">
        <f>'MCA - Apply'!H20</f>
        <v>0</v>
      </c>
      <c r="H85" s="166">
        <f>'MCA - Apply'!K20</f>
        <v>0</v>
      </c>
      <c r="I85" s="163" t="str">
        <f t="shared" si="26"/>
        <v/>
      </c>
      <c r="J85" s="170">
        <f t="shared" si="27"/>
        <v>0</v>
      </c>
      <c r="K85" s="164">
        <f>'MCA - Apply'!N20</f>
        <v>0</v>
      </c>
      <c r="L85" s="165">
        <f>'MCA - Apply'!Q20</f>
        <v>0</v>
      </c>
      <c r="M85" s="166">
        <f>'MCA - Apply'!T20</f>
        <v>0</v>
      </c>
      <c r="N85" s="163" t="str">
        <f t="shared" si="28"/>
        <v/>
      </c>
      <c r="O85" s="170">
        <f t="shared" si="29"/>
        <v>0</v>
      </c>
      <c r="P85" s="164">
        <f>'MCA - Apply'!W20</f>
        <v>0</v>
      </c>
      <c r="Q85" s="165">
        <f>'MCA - Apply'!Z20</f>
        <v>0</v>
      </c>
      <c r="R85" s="166">
        <f>'MCA - Apply'!AC20</f>
        <v>0</v>
      </c>
      <c r="S85" s="163" t="str">
        <f t="shared" si="30"/>
        <v/>
      </c>
      <c r="T85" s="170">
        <f t="shared" si="31"/>
        <v>0</v>
      </c>
      <c r="U85" s="164">
        <f>'MCA - Apply'!AF20</f>
        <v>0</v>
      </c>
      <c r="V85" s="165">
        <f>'MCA - Apply'!AI20</f>
        <v>0</v>
      </c>
      <c r="W85" s="166">
        <f>'MCA - Apply'!AL20</f>
        <v>0</v>
      </c>
      <c r="X85" s="163" t="str">
        <f t="shared" si="32"/>
        <v/>
      </c>
      <c r="Y85" s="170">
        <f t="shared" si="33"/>
        <v>0</v>
      </c>
      <c r="Z85" s="164">
        <f>'MCA - Apply'!AO20</f>
        <v>0</v>
      </c>
      <c r="AA85" s="165">
        <f>'MCA - Apply'!AR20</f>
        <v>0</v>
      </c>
      <c r="AB85" s="166">
        <f>'MCA - Apply'!AU20</f>
        <v>0</v>
      </c>
      <c r="AC85" s="163" t="str">
        <f t="shared" si="34"/>
        <v/>
      </c>
      <c r="AD85" s="170">
        <f t="shared" si="35"/>
        <v>0</v>
      </c>
      <c r="AE85" s="164">
        <f>'MCA - Apply'!AX20</f>
        <v>0</v>
      </c>
      <c r="AF85" s="165">
        <f>'MCA - Apply'!BA20</f>
        <v>0</v>
      </c>
      <c r="AG85" s="166">
        <f>'MCA - Apply'!BD20</f>
        <v>0</v>
      </c>
    </row>
    <row r="86" spans="2:33" hidden="1" outlineLevel="1" x14ac:dyDescent="0.3">
      <c r="B86" s="161">
        <f>'MCA - Apply'!B21</f>
        <v>13</v>
      </c>
      <c r="C86" s="162" t="str">
        <f>'MCA - Apply'!C21</f>
        <v>[Insert shortlisted intervention name]</v>
      </c>
      <c r="D86" s="163" t="str">
        <f t="shared" si="24"/>
        <v/>
      </c>
      <c r="E86" s="170">
        <f t="shared" si="25"/>
        <v>0</v>
      </c>
      <c r="F86" s="164">
        <f>'MCA - Apply'!E21</f>
        <v>0</v>
      </c>
      <c r="G86" s="165">
        <f>'MCA - Apply'!H21</f>
        <v>0</v>
      </c>
      <c r="H86" s="166">
        <f>'MCA - Apply'!K21</f>
        <v>0</v>
      </c>
      <c r="I86" s="163" t="str">
        <f t="shared" si="26"/>
        <v/>
      </c>
      <c r="J86" s="170">
        <f t="shared" si="27"/>
        <v>0</v>
      </c>
      <c r="K86" s="164">
        <f>'MCA - Apply'!N21</f>
        <v>0</v>
      </c>
      <c r="L86" s="165">
        <f>'MCA - Apply'!Q21</f>
        <v>0</v>
      </c>
      <c r="M86" s="166">
        <f>'MCA - Apply'!T21</f>
        <v>0</v>
      </c>
      <c r="N86" s="163" t="str">
        <f t="shared" si="28"/>
        <v/>
      </c>
      <c r="O86" s="170">
        <f t="shared" si="29"/>
        <v>0</v>
      </c>
      <c r="P86" s="164">
        <f>'MCA - Apply'!W21</f>
        <v>0</v>
      </c>
      <c r="Q86" s="165">
        <f>'MCA - Apply'!Z21</f>
        <v>0</v>
      </c>
      <c r="R86" s="166">
        <f>'MCA - Apply'!AC21</f>
        <v>0</v>
      </c>
      <c r="S86" s="163" t="str">
        <f t="shared" si="30"/>
        <v/>
      </c>
      <c r="T86" s="170">
        <f t="shared" si="31"/>
        <v>0</v>
      </c>
      <c r="U86" s="164">
        <f>'MCA - Apply'!AF21</f>
        <v>0</v>
      </c>
      <c r="V86" s="165">
        <f>'MCA - Apply'!AI21</f>
        <v>0</v>
      </c>
      <c r="W86" s="166">
        <f>'MCA - Apply'!AL21</f>
        <v>0</v>
      </c>
      <c r="X86" s="163" t="str">
        <f t="shared" si="32"/>
        <v/>
      </c>
      <c r="Y86" s="170">
        <f t="shared" si="33"/>
        <v>0</v>
      </c>
      <c r="Z86" s="164">
        <f>'MCA - Apply'!AO21</f>
        <v>0</v>
      </c>
      <c r="AA86" s="165">
        <f>'MCA - Apply'!AR21</f>
        <v>0</v>
      </c>
      <c r="AB86" s="166">
        <f>'MCA - Apply'!AU21</f>
        <v>0</v>
      </c>
      <c r="AC86" s="163" t="str">
        <f t="shared" si="34"/>
        <v/>
      </c>
      <c r="AD86" s="170">
        <f t="shared" si="35"/>
        <v>0</v>
      </c>
      <c r="AE86" s="164">
        <f>'MCA - Apply'!AX21</f>
        <v>0</v>
      </c>
      <c r="AF86" s="165">
        <f>'MCA - Apply'!BA21</f>
        <v>0</v>
      </c>
      <c r="AG86" s="166">
        <f>'MCA - Apply'!BD21</f>
        <v>0</v>
      </c>
    </row>
    <row r="87" spans="2:33" hidden="1" outlineLevel="1" x14ac:dyDescent="0.3">
      <c r="B87" s="161">
        <f>'MCA - Apply'!B22</f>
        <v>14</v>
      </c>
      <c r="C87" s="162" t="str">
        <f>'MCA - Apply'!C22</f>
        <v>[Insert shortlisted intervention name]</v>
      </c>
      <c r="D87" s="163" t="str">
        <f t="shared" si="24"/>
        <v/>
      </c>
      <c r="E87" s="170">
        <f t="shared" si="25"/>
        <v>0</v>
      </c>
      <c r="F87" s="164">
        <f>'MCA - Apply'!E22</f>
        <v>0</v>
      </c>
      <c r="G87" s="165">
        <f>'MCA - Apply'!H22</f>
        <v>0</v>
      </c>
      <c r="H87" s="166">
        <f>'MCA - Apply'!K22</f>
        <v>0</v>
      </c>
      <c r="I87" s="163" t="str">
        <f t="shared" si="26"/>
        <v/>
      </c>
      <c r="J87" s="170">
        <f t="shared" si="27"/>
        <v>0</v>
      </c>
      <c r="K87" s="164">
        <f>'MCA - Apply'!N22</f>
        <v>0</v>
      </c>
      <c r="L87" s="165">
        <f>'MCA - Apply'!Q22</f>
        <v>0</v>
      </c>
      <c r="M87" s="166">
        <f>'MCA - Apply'!T22</f>
        <v>0</v>
      </c>
      <c r="N87" s="163" t="str">
        <f t="shared" si="28"/>
        <v/>
      </c>
      <c r="O87" s="170">
        <f t="shared" si="29"/>
        <v>0</v>
      </c>
      <c r="P87" s="164">
        <f>'MCA - Apply'!W22</f>
        <v>0</v>
      </c>
      <c r="Q87" s="165">
        <f>'MCA - Apply'!Z22</f>
        <v>0</v>
      </c>
      <c r="R87" s="166">
        <f>'MCA - Apply'!AC22</f>
        <v>0</v>
      </c>
      <c r="S87" s="163" t="str">
        <f t="shared" si="30"/>
        <v/>
      </c>
      <c r="T87" s="170">
        <f t="shared" si="31"/>
        <v>0</v>
      </c>
      <c r="U87" s="164">
        <f>'MCA - Apply'!AF22</f>
        <v>0</v>
      </c>
      <c r="V87" s="165">
        <f>'MCA - Apply'!AI22</f>
        <v>0</v>
      </c>
      <c r="W87" s="166">
        <f>'MCA - Apply'!AL22</f>
        <v>0</v>
      </c>
      <c r="X87" s="163" t="str">
        <f t="shared" si="32"/>
        <v/>
      </c>
      <c r="Y87" s="170">
        <f t="shared" si="33"/>
        <v>0</v>
      </c>
      <c r="Z87" s="164">
        <f>'MCA - Apply'!AO22</f>
        <v>0</v>
      </c>
      <c r="AA87" s="165">
        <f>'MCA - Apply'!AR22</f>
        <v>0</v>
      </c>
      <c r="AB87" s="166">
        <f>'MCA - Apply'!AU22</f>
        <v>0</v>
      </c>
      <c r="AC87" s="163" t="str">
        <f t="shared" si="34"/>
        <v/>
      </c>
      <c r="AD87" s="170">
        <f t="shared" si="35"/>
        <v>0</v>
      </c>
      <c r="AE87" s="164">
        <f>'MCA - Apply'!AX22</f>
        <v>0</v>
      </c>
      <c r="AF87" s="165">
        <f>'MCA - Apply'!BA22</f>
        <v>0</v>
      </c>
      <c r="AG87" s="166">
        <f>'MCA - Apply'!BD22</f>
        <v>0</v>
      </c>
    </row>
    <row r="88" spans="2:33" hidden="1" outlineLevel="1" x14ac:dyDescent="0.3">
      <c r="B88" s="161">
        <f>'MCA - Apply'!B23</f>
        <v>15</v>
      </c>
      <c r="C88" s="162" t="str">
        <f>'MCA - Apply'!C23</f>
        <v>[Insert shortlisted intervention name]</v>
      </c>
      <c r="D88" s="163" t="str">
        <f t="shared" si="24"/>
        <v/>
      </c>
      <c r="E88" s="170">
        <f t="shared" si="25"/>
        <v>0</v>
      </c>
      <c r="F88" s="164">
        <f>'MCA - Apply'!E23</f>
        <v>0</v>
      </c>
      <c r="G88" s="165">
        <f>'MCA - Apply'!H23</f>
        <v>0</v>
      </c>
      <c r="H88" s="166">
        <f>'MCA - Apply'!K23</f>
        <v>0</v>
      </c>
      <c r="I88" s="163" t="str">
        <f t="shared" si="26"/>
        <v/>
      </c>
      <c r="J88" s="170">
        <f t="shared" si="27"/>
        <v>0</v>
      </c>
      <c r="K88" s="164">
        <f>'MCA - Apply'!N23</f>
        <v>0</v>
      </c>
      <c r="L88" s="165">
        <f>'MCA - Apply'!Q23</f>
        <v>0</v>
      </c>
      <c r="M88" s="166">
        <f>'MCA - Apply'!T23</f>
        <v>0</v>
      </c>
      <c r="N88" s="163" t="str">
        <f t="shared" si="28"/>
        <v/>
      </c>
      <c r="O88" s="170">
        <f t="shared" si="29"/>
        <v>0</v>
      </c>
      <c r="P88" s="164">
        <f>'MCA - Apply'!W23</f>
        <v>0</v>
      </c>
      <c r="Q88" s="165">
        <f>'MCA - Apply'!Z23</f>
        <v>0</v>
      </c>
      <c r="R88" s="166">
        <f>'MCA - Apply'!AC23</f>
        <v>0</v>
      </c>
      <c r="S88" s="163" t="str">
        <f t="shared" si="30"/>
        <v/>
      </c>
      <c r="T88" s="170">
        <f t="shared" si="31"/>
        <v>0</v>
      </c>
      <c r="U88" s="164">
        <f>'MCA - Apply'!AF23</f>
        <v>0</v>
      </c>
      <c r="V88" s="165">
        <f>'MCA - Apply'!AI23</f>
        <v>0</v>
      </c>
      <c r="W88" s="166">
        <f>'MCA - Apply'!AL23</f>
        <v>0</v>
      </c>
      <c r="X88" s="163" t="str">
        <f t="shared" si="32"/>
        <v/>
      </c>
      <c r="Y88" s="170">
        <f t="shared" si="33"/>
        <v>0</v>
      </c>
      <c r="Z88" s="164">
        <f>'MCA - Apply'!AO23</f>
        <v>0</v>
      </c>
      <c r="AA88" s="165">
        <f>'MCA - Apply'!AR23</f>
        <v>0</v>
      </c>
      <c r="AB88" s="166">
        <f>'MCA - Apply'!AU23</f>
        <v>0</v>
      </c>
      <c r="AC88" s="163" t="str">
        <f t="shared" si="34"/>
        <v/>
      </c>
      <c r="AD88" s="170">
        <f t="shared" si="35"/>
        <v>0</v>
      </c>
      <c r="AE88" s="164">
        <f>'MCA - Apply'!AX23</f>
        <v>0</v>
      </c>
      <c r="AF88" s="165">
        <f>'MCA - Apply'!BA23</f>
        <v>0</v>
      </c>
      <c r="AG88" s="166">
        <f>'MCA - Apply'!BD23</f>
        <v>0</v>
      </c>
    </row>
    <row r="89" spans="2:33" hidden="1" outlineLevel="1" x14ac:dyDescent="0.3">
      <c r="B89" s="161">
        <f>'MCA - Apply'!B24</f>
        <v>16</v>
      </c>
      <c r="C89" s="162" t="str">
        <f>'MCA - Apply'!C24</f>
        <v>[Insert shortlisted intervention name]</v>
      </c>
      <c r="D89" s="163" t="str">
        <f t="shared" si="24"/>
        <v/>
      </c>
      <c r="E89" s="170">
        <f t="shared" si="25"/>
        <v>0</v>
      </c>
      <c r="F89" s="164">
        <f>'MCA - Apply'!E24</f>
        <v>0</v>
      </c>
      <c r="G89" s="165">
        <f>'MCA - Apply'!H24</f>
        <v>0</v>
      </c>
      <c r="H89" s="166">
        <f>'MCA - Apply'!K24</f>
        <v>0</v>
      </c>
      <c r="I89" s="163" t="str">
        <f t="shared" si="26"/>
        <v/>
      </c>
      <c r="J89" s="170">
        <f t="shared" si="27"/>
        <v>0</v>
      </c>
      <c r="K89" s="164">
        <f>'MCA - Apply'!N24</f>
        <v>0</v>
      </c>
      <c r="L89" s="165">
        <f>'MCA - Apply'!Q24</f>
        <v>0</v>
      </c>
      <c r="M89" s="166">
        <f>'MCA - Apply'!T24</f>
        <v>0</v>
      </c>
      <c r="N89" s="163" t="str">
        <f t="shared" si="28"/>
        <v/>
      </c>
      <c r="O89" s="170">
        <f t="shared" si="29"/>
        <v>0</v>
      </c>
      <c r="P89" s="164">
        <f>'MCA - Apply'!W24</f>
        <v>0</v>
      </c>
      <c r="Q89" s="165">
        <f>'MCA - Apply'!Z24</f>
        <v>0</v>
      </c>
      <c r="R89" s="166">
        <f>'MCA - Apply'!AC24</f>
        <v>0</v>
      </c>
      <c r="S89" s="163" t="str">
        <f t="shared" si="30"/>
        <v/>
      </c>
      <c r="T89" s="170">
        <f t="shared" si="31"/>
        <v>0</v>
      </c>
      <c r="U89" s="164">
        <f>'MCA - Apply'!AF24</f>
        <v>0</v>
      </c>
      <c r="V89" s="165">
        <f>'MCA - Apply'!AI24</f>
        <v>0</v>
      </c>
      <c r="W89" s="166">
        <f>'MCA - Apply'!AL24</f>
        <v>0</v>
      </c>
      <c r="X89" s="163" t="str">
        <f t="shared" si="32"/>
        <v/>
      </c>
      <c r="Y89" s="170">
        <f t="shared" si="33"/>
        <v>0</v>
      </c>
      <c r="Z89" s="164">
        <f>'MCA - Apply'!AO24</f>
        <v>0</v>
      </c>
      <c r="AA89" s="165">
        <f>'MCA - Apply'!AR24</f>
        <v>0</v>
      </c>
      <c r="AB89" s="166">
        <f>'MCA - Apply'!AU24</f>
        <v>0</v>
      </c>
      <c r="AC89" s="163" t="str">
        <f t="shared" si="34"/>
        <v/>
      </c>
      <c r="AD89" s="170">
        <f t="shared" si="35"/>
        <v>0</v>
      </c>
      <c r="AE89" s="164">
        <f>'MCA - Apply'!AX24</f>
        <v>0</v>
      </c>
      <c r="AF89" s="165">
        <f>'MCA - Apply'!BA24</f>
        <v>0</v>
      </c>
      <c r="AG89" s="166">
        <f>'MCA - Apply'!BD24</f>
        <v>0</v>
      </c>
    </row>
    <row r="90" spans="2:33" hidden="1" outlineLevel="1" x14ac:dyDescent="0.3">
      <c r="B90" s="161">
        <f>'MCA - Apply'!B25</f>
        <v>17</v>
      </c>
      <c r="C90" s="162" t="str">
        <f>'MCA - Apply'!C25</f>
        <v>[Insert shortlisted intervention name]</v>
      </c>
      <c r="D90" s="163" t="str">
        <f t="shared" si="24"/>
        <v/>
      </c>
      <c r="E90" s="170">
        <f t="shared" si="25"/>
        <v>0</v>
      </c>
      <c r="F90" s="164">
        <f>'MCA - Apply'!E25</f>
        <v>0</v>
      </c>
      <c r="G90" s="165">
        <f>'MCA - Apply'!H25</f>
        <v>0</v>
      </c>
      <c r="H90" s="166">
        <f>'MCA - Apply'!K25</f>
        <v>0</v>
      </c>
      <c r="I90" s="163" t="str">
        <f t="shared" si="26"/>
        <v/>
      </c>
      <c r="J90" s="170">
        <f t="shared" si="27"/>
        <v>0</v>
      </c>
      <c r="K90" s="164">
        <f>'MCA - Apply'!N25</f>
        <v>0</v>
      </c>
      <c r="L90" s="165">
        <f>'MCA - Apply'!Q25</f>
        <v>0</v>
      </c>
      <c r="M90" s="166">
        <f>'MCA - Apply'!T25</f>
        <v>0</v>
      </c>
      <c r="N90" s="163" t="str">
        <f t="shared" si="28"/>
        <v/>
      </c>
      <c r="O90" s="170">
        <f t="shared" si="29"/>
        <v>0</v>
      </c>
      <c r="P90" s="164">
        <f>'MCA - Apply'!W25</f>
        <v>0</v>
      </c>
      <c r="Q90" s="165">
        <f>'MCA - Apply'!Z25</f>
        <v>0</v>
      </c>
      <c r="R90" s="166">
        <f>'MCA - Apply'!AC25</f>
        <v>0</v>
      </c>
      <c r="S90" s="163" t="str">
        <f t="shared" si="30"/>
        <v/>
      </c>
      <c r="T90" s="170">
        <f t="shared" si="31"/>
        <v>0</v>
      </c>
      <c r="U90" s="164">
        <f>'MCA - Apply'!AF25</f>
        <v>0</v>
      </c>
      <c r="V90" s="165">
        <f>'MCA - Apply'!AI25</f>
        <v>0</v>
      </c>
      <c r="W90" s="166">
        <f>'MCA - Apply'!AL25</f>
        <v>0</v>
      </c>
      <c r="X90" s="163" t="str">
        <f t="shared" si="32"/>
        <v/>
      </c>
      <c r="Y90" s="170">
        <f t="shared" si="33"/>
        <v>0</v>
      </c>
      <c r="Z90" s="164">
        <f>'MCA - Apply'!AO25</f>
        <v>0</v>
      </c>
      <c r="AA90" s="165">
        <f>'MCA - Apply'!AR25</f>
        <v>0</v>
      </c>
      <c r="AB90" s="166">
        <f>'MCA - Apply'!AU25</f>
        <v>0</v>
      </c>
      <c r="AC90" s="163" t="str">
        <f t="shared" si="34"/>
        <v/>
      </c>
      <c r="AD90" s="170">
        <f t="shared" si="35"/>
        <v>0</v>
      </c>
      <c r="AE90" s="164">
        <f>'MCA - Apply'!AX25</f>
        <v>0</v>
      </c>
      <c r="AF90" s="165">
        <f>'MCA - Apply'!BA25</f>
        <v>0</v>
      </c>
      <c r="AG90" s="166">
        <f>'MCA - Apply'!BD25</f>
        <v>0</v>
      </c>
    </row>
    <row r="91" spans="2:33" hidden="1" outlineLevel="1" x14ac:dyDescent="0.3">
      <c r="B91" s="161">
        <f>'MCA - Apply'!B26</f>
        <v>18</v>
      </c>
      <c r="C91" s="162" t="str">
        <f>'MCA - Apply'!C26</f>
        <v>[Insert shortlisted intervention name]</v>
      </c>
      <c r="D91" s="163" t="str">
        <f t="shared" si="24"/>
        <v/>
      </c>
      <c r="E91" s="170">
        <f t="shared" si="25"/>
        <v>0</v>
      </c>
      <c r="F91" s="164">
        <f>'MCA - Apply'!E26</f>
        <v>0</v>
      </c>
      <c r="G91" s="165">
        <f>'MCA - Apply'!H26</f>
        <v>0</v>
      </c>
      <c r="H91" s="166">
        <f>'MCA - Apply'!K26</f>
        <v>0</v>
      </c>
      <c r="I91" s="163" t="str">
        <f t="shared" si="26"/>
        <v/>
      </c>
      <c r="J91" s="170">
        <f t="shared" si="27"/>
        <v>0</v>
      </c>
      <c r="K91" s="164">
        <f>'MCA - Apply'!N26</f>
        <v>0</v>
      </c>
      <c r="L91" s="165">
        <f>'MCA - Apply'!Q26</f>
        <v>0</v>
      </c>
      <c r="M91" s="166">
        <f>'MCA - Apply'!T26</f>
        <v>0</v>
      </c>
      <c r="N91" s="163" t="str">
        <f t="shared" si="28"/>
        <v/>
      </c>
      <c r="O91" s="170">
        <f t="shared" si="29"/>
        <v>0</v>
      </c>
      <c r="P91" s="164">
        <f>'MCA - Apply'!W26</f>
        <v>0</v>
      </c>
      <c r="Q91" s="165">
        <f>'MCA - Apply'!Z26</f>
        <v>0</v>
      </c>
      <c r="R91" s="166">
        <f>'MCA - Apply'!AC26</f>
        <v>0</v>
      </c>
      <c r="S91" s="163" t="str">
        <f t="shared" si="30"/>
        <v/>
      </c>
      <c r="T91" s="170">
        <f t="shared" si="31"/>
        <v>0</v>
      </c>
      <c r="U91" s="164">
        <f>'MCA - Apply'!AF26</f>
        <v>0</v>
      </c>
      <c r="V91" s="165">
        <f>'MCA - Apply'!AI26</f>
        <v>0</v>
      </c>
      <c r="W91" s="166">
        <f>'MCA - Apply'!AL26</f>
        <v>0</v>
      </c>
      <c r="X91" s="163" t="str">
        <f t="shared" si="32"/>
        <v/>
      </c>
      <c r="Y91" s="170">
        <f t="shared" si="33"/>
        <v>0</v>
      </c>
      <c r="Z91" s="164">
        <f>'MCA - Apply'!AO26</f>
        <v>0</v>
      </c>
      <c r="AA91" s="165">
        <f>'MCA - Apply'!AR26</f>
        <v>0</v>
      </c>
      <c r="AB91" s="166">
        <f>'MCA - Apply'!AU26</f>
        <v>0</v>
      </c>
      <c r="AC91" s="163" t="str">
        <f t="shared" si="34"/>
        <v/>
      </c>
      <c r="AD91" s="170">
        <f t="shared" si="35"/>
        <v>0</v>
      </c>
      <c r="AE91" s="164">
        <f>'MCA - Apply'!AX26</f>
        <v>0</v>
      </c>
      <c r="AF91" s="165">
        <f>'MCA - Apply'!BA26</f>
        <v>0</v>
      </c>
      <c r="AG91" s="166">
        <f>'MCA - Apply'!BD26</f>
        <v>0</v>
      </c>
    </row>
    <row r="92" spans="2:33" hidden="1" outlineLevel="1" x14ac:dyDescent="0.3">
      <c r="B92" s="161">
        <f>'MCA - Apply'!B27</f>
        <v>19</v>
      </c>
      <c r="C92" s="162" t="str">
        <f>'MCA - Apply'!C27</f>
        <v>[Insert shortlisted intervention name]</v>
      </c>
      <c r="D92" s="163" t="str">
        <f t="shared" si="24"/>
        <v/>
      </c>
      <c r="E92" s="170">
        <f t="shared" si="25"/>
        <v>0</v>
      </c>
      <c r="F92" s="164">
        <f>'MCA - Apply'!E27</f>
        <v>0</v>
      </c>
      <c r="G92" s="165">
        <f>'MCA - Apply'!H27</f>
        <v>0</v>
      </c>
      <c r="H92" s="166">
        <f>'MCA - Apply'!K27</f>
        <v>0</v>
      </c>
      <c r="I92" s="163" t="str">
        <f t="shared" si="26"/>
        <v/>
      </c>
      <c r="J92" s="170">
        <f t="shared" si="27"/>
        <v>0</v>
      </c>
      <c r="K92" s="164">
        <f>'MCA - Apply'!N27</f>
        <v>0</v>
      </c>
      <c r="L92" s="165">
        <f>'MCA - Apply'!Q27</f>
        <v>0</v>
      </c>
      <c r="M92" s="166">
        <f>'MCA - Apply'!T27</f>
        <v>0</v>
      </c>
      <c r="N92" s="163" t="str">
        <f t="shared" si="28"/>
        <v/>
      </c>
      <c r="O92" s="170">
        <f t="shared" si="29"/>
        <v>0</v>
      </c>
      <c r="P92" s="164">
        <f>'MCA - Apply'!W27</f>
        <v>0</v>
      </c>
      <c r="Q92" s="165">
        <f>'MCA - Apply'!Z27</f>
        <v>0</v>
      </c>
      <c r="R92" s="166">
        <f>'MCA - Apply'!AC27</f>
        <v>0</v>
      </c>
      <c r="S92" s="163" t="str">
        <f t="shared" si="30"/>
        <v/>
      </c>
      <c r="T92" s="170">
        <f t="shared" si="31"/>
        <v>0</v>
      </c>
      <c r="U92" s="164">
        <f>'MCA - Apply'!AF27</f>
        <v>0</v>
      </c>
      <c r="V92" s="165">
        <f>'MCA - Apply'!AI27</f>
        <v>0</v>
      </c>
      <c r="W92" s="166">
        <f>'MCA - Apply'!AL27</f>
        <v>0</v>
      </c>
      <c r="X92" s="163" t="str">
        <f t="shared" si="32"/>
        <v/>
      </c>
      <c r="Y92" s="170">
        <f t="shared" si="33"/>
        <v>0</v>
      </c>
      <c r="Z92" s="164">
        <f>'MCA - Apply'!AO27</f>
        <v>0</v>
      </c>
      <c r="AA92" s="165">
        <f>'MCA - Apply'!AR27</f>
        <v>0</v>
      </c>
      <c r="AB92" s="166">
        <f>'MCA - Apply'!AU27</f>
        <v>0</v>
      </c>
      <c r="AC92" s="163" t="str">
        <f t="shared" si="34"/>
        <v/>
      </c>
      <c r="AD92" s="170">
        <f t="shared" si="35"/>
        <v>0</v>
      </c>
      <c r="AE92" s="164">
        <f>'MCA - Apply'!AX27</f>
        <v>0</v>
      </c>
      <c r="AF92" s="165">
        <f>'MCA - Apply'!BA27</f>
        <v>0</v>
      </c>
      <c r="AG92" s="166">
        <f>'MCA - Apply'!BD27</f>
        <v>0</v>
      </c>
    </row>
    <row r="93" spans="2:33" hidden="1" outlineLevel="1" x14ac:dyDescent="0.3">
      <c r="B93" s="161">
        <f>'MCA - Apply'!B28</f>
        <v>20</v>
      </c>
      <c r="C93" s="162" t="str">
        <f>'MCA - Apply'!C28</f>
        <v>[Insert shortlisted intervention name]</v>
      </c>
      <c r="D93" s="163" t="str">
        <f t="shared" si="24"/>
        <v/>
      </c>
      <c r="E93" s="170">
        <f t="shared" si="25"/>
        <v>0</v>
      </c>
      <c r="F93" s="164">
        <f>'MCA - Apply'!E28</f>
        <v>0</v>
      </c>
      <c r="G93" s="165">
        <f>'MCA - Apply'!H28</f>
        <v>0</v>
      </c>
      <c r="H93" s="166">
        <f>'MCA - Apply'!K28</f>
        <v>0</v>
      </c>
      <c r="I93" s="163" t="str">
        <f t="shared" si="26"/>
        <v/>
      </c>
      <c r="J93" s="170">
        <f t="shared" si="27"/>
        <v>0</v>
      </c>
      <c r="K93" s="164">
        <f>'MCA - Apply'!N28</f>
        <v>0</v>
      </c>
      <c r="L93" s="165">
        <f>'MCA - Apply'!Q28</f>
        <v>0</v>
      </c>
      <c r="M93" s="166">
        <f>'MCA - Apply'!T28</f>
        <v>0</v>
      </c>
      <c r="N93" s="163" t="str">
        <f t="shared" si="28"/>
        <v/>
      </c>
      <c r="O93" s="170">
        <f t="shared" si="29"/>
        <v>0</v>
      </c>
      <c r="P93" s="164">
        <f>'MCA - Apply'!W28</f>
        <v>0</v>
      </c>
      <c r="Q93" s="165">
        <f>'MCA - Apply'!Z28</f>
        <v>0</v>
      </c>
      <c r="R93" s="166">
        <f>'MCA - Apply'!AC28</f>
        <v>0</v>
      </c>
      <c r="S93" s="163" t="str">
        <f t="shared" si="30"/>
        <v/>
      </c>
      <c r="T93" s="170">
        <f t="shared" si="31"/>
        <v>0</v>
      </c>
      <c r="U93" s="164">
        <f>'MCA - Apply'!AF28</f>
        <v>0</v>
      </c>
      <c r="V93" s="165">
        <f>'MCA - Apply'!AI28</f>
        <v>0</v>
      </c>
      <c r="W93" s="166">
        <f>'MCA - Apply'!AL28</f>
        <v>0</v>
      </c>
      <c r="X93" s="163" t="str">
        <f t="shared" si="32"/>
        <v/>
      </c>
      <c r="Y93" s="170">
        <f t="shared" si="33"/>
        <v>0</v>
      </c>
      <c r="Z93" s="164">
        <f>'MCA - Apply'!AO28</f>
        <v>0</v>
      </c>
      <c r="AA93" s="165">
        <f>'MCA - Apply'!AR28</f>
        <v>0</v>
      </c>
      <c r="AB93" s="166">
        <f>'MCA - Apply'!AU28</f>
        <v>0</v>
      </c>
      <c r="AC93" s="163" t="str">
        <f t="shared" si="34"/>
        <v/>
      </c>
      <c r="AD93" s="170">
        <f t="shared" si="35"/>
        <v>0</v>
      </c>
      <c r="AE93" s="164">
        <f>'MCA - Apply'!AX28</f>
        <v>0</v>
      </c>
      <c r="AF93" s="165">
        <f>'MCA - Apply'!BA28</f>
        <v>0</v>
      </c>
      <c r="AG93" s="166">
        <f>'MCA - Apply'!BD28</f>
        <v>0</v>
      </c>
    </row>
    <row r="94" spans="2:33" hidden="1" outlineLevel="1" x14ac:dyDescent="0.3">
      <c r="B94" s="161">
        <f>'MCA - Apply'!B29</f>
        <v>21</v>
      </c>
      <c r="C94" s="162" t="str">
        <f>'MCA - Apply'!C29</f>
        <v>[Insert shortlisted intervention name]</v>
      </c>
      <c r="D94" s="163" t="str">
        <f t="shared" si="24"/>
        <v/>
      </c>
      <c r="E94" s="170">
        <f t="shared" si="25"/>
        <v>0</v>
      </c>
      <c r="F94" s="164">
        <f>'MCA - Apply'!E29</f>
        <v>0</v>
      </c>
      <c r="G94" s="165">
        <f>'MCA - Apply'!H29</f>
        <v>0</v>
      </c>
      <c r="H94" s="166">
        <f>'MCA - Apply'!K29</f>
        <v>0</v>
      </c>
      <c r="I94" s="163" t="str">
        <f t="shared" si="26"/>
        <v/>
      </c>
      <c r="J94" s="170">
        <f t="shared" si="27"/>
        <v>0</v>
      </c>
      <c r="K94" s="164">
        <f>'MCA - Apply'!N29</f>
        <v>0</v>
      </c>
      <c r="L94" s="165">
        <f>'MCA - Apply'!Q29</f>
        <v>0</v>
      </c>
      <c r="M94" s="166">
        <f>'MCA - Apply'!T29</f>
        <v>0</v>
      </c>
      <c r="N94" s="163" t="str">
        <f t="shared" si="28"/>
        <v/>
      </c>
      <c r="O94" s="170">
        <f t="shared" si="29"/>
        <v>0</v>
      </c>
      <c r="P94" s="164">
        <f>'MCA - Apply'!W29</f>
        <v>0</v>
      </c>
      <c r="Q94" s="165">
        <f>'MCA - Apply'!Z29</f>
        <v>0</v>
      </c>
      <c r="R94" s="166">
        <f>'MCA - Apply'!AC29</f>
        <v>0</v>
      </c>
      <c r="S94" s="163" t="str">
        <f t="shared" si="30"/>
        <v/>
      </c>
      <c r="T94" s="170">
        <f t="shared" si="31"/>
        <v>0</v>
      </c>
      <c r="U94" s="164">
        <f>'MCA - Apply'!AF29</f>
        <v>0</v>
      </c>
      <c r="V94" s="165">
        <f>'MCA - Apply'!AI29</f>
        <v>0</v>
      </c>
      <c r="W94" s="166">
        <f>'MCA - Apply'!AL29</f>
        <v>0</v>
      </c>
      <c r="X94" s="163" t="str">
        <f t="shared" si="32"/>
        <v/>
      </c>
      <c r="Y94" s="170">
        <f t="shared" si="33"/>
        <v>0</v>
      </c>
      <c r="Z94" s="164">
        <f>'MCA - Apply'!AO29</f>
        <v>0</v>
      </c>
      <c r="AA94" s="165">
        <f>'MCA - Apply'!AR29</f>
        <v>0</v>
      </c>
      <c r="AB94" s="166">
        <f>'MCA - Apply'!AU29</f>
        <v>0</v>
      </c>
      <c r="AC94" s="163" t="str">
        <f t="shared" si="34"/>
        <v/>
      </c>
      <c r="AD94" s="170">
        <f t="shared" si="35"/>
        <v>0</v>
      </c>
      <c r="AE94" s="164">
        <f>'MCA - Apply'!AX29</f>
        <v>0</v>
      </c>
      <c r="AF94" s="165">
        <f>'MCA - Apply'!BA29</f>
        <v>0</v>
      </c>
      <c r="AG94" s="166">
        <f>'MCA - Apply'!BD29</f>
        <v>0</v>
      </c>
    </row>
    <row r="95" spans="2:33" hidden="1" outlineLevel="1" x14ac:dyDescent="0.3">
      <c r="B95" s="161">
        <f>'MCA - Apply'!B30</f>
        <v>22</v>
      </c>
      <c r="C95" s="162" t="str">
        <f>'MCA - Apply'!C30</f>
        <v>[Insert shortlisted intervention name]</v>
      </c>
      <c r="D95" s="163" t="str">
        <f t="shared" si="24"/>
        <v/>
      </c>
      <c r="E95" s="170">
        <f t="shared" si="25"/>
        <v>0</v>
      </c>
      <c r="F95" s="164">
        <f>'MCA - Apply'!E30</f>
        <v>0</v>
      </c>
      <c r="G95" s="165">
        <f>'MCA - Apply'!H30</f>
        <v>0</v>
      </c>
      <c r="H95" s="166">
        <f>'MCA - Apply'!K30</f>
        <v>0</v>
      </c>
      <c r="I95" s="163" t="str">
        <f t="shared" si="26"/>
        <v/>
      </c>
      <c r="J95" s="170">
        <f t="shared" si="27"/>
        <v>0</v>
      </c>
      <c r="K95" s="164">
        <f>'MCA - Apply'!N30</f>
        <v>0</v>
      </c>
      <c r="L95" s="165">
        <f>'MCA - Apply'!Q30</f>
        <v>0</v>
      </c>
      <c r="M95" s="166">
        <f>'MCA - Apply'!T30</f>
        <v>0</v>
      </c>
      <c r="N95" s="163" t="str">
        <f t="shared" si="28"/>
        <v/>
      </c>
      <c r="O95" s="170">
        <f t="shared" si="29"/>
        <v>0</v>
      </c>
      <c r="P95" s="164">
        <f>'MCA - Apply'!W30</f>
        <v>0</v>
      </c>
      <c r="Q95" s="165">
        <f>'MCA - Apply'!Z30</f>
        <v>0</v>
      </c>
      <c r="R95" s="166">
        <f>'MCA - Apply'!AC30</f>
        <v>0</v>
      </c>
      <c r="S95" s="163" t="str">
        <f t="shared" si="30"/>
        <v/>
      </c>
      <c r="T95" s="170">
        <f t="shared" si="31"/>
        <v>0</v>
      </c>
      <c r="U95" s="164">
        <f>'MCA - Apply'!AF30</f>
        <v>0</v>
      </c>
      <c r="V95" s="165">
        <f>'MCA - Apply'!AI30</f>
        <v>0</v>
      </c>
      <c r="W95" s="166">
        <f>'MCA - Apply'!AL30</f>
        <v>0</v>
      </c>
      <c r="X95" s="163" t="str">
        <f t="shared" si="32"/>
        <v/>
      </c>
      <c r="Y95" s="170">
        <f t="shared" si="33"/>
        <v>0</v>
      </c>
      <c r="Z95" s="164">
        <f>'MCA - Apply'!AO30</f>
        <v>0</v>
      </c>
      <c r="AA95" s="165">
        <f>'MCA - Apply'!AR30</f>
        <v>0</v>
      </c>
      <c r="AB95" s="166">
        <f>'MCA - Apply'!AU30</f>
        <v>0</v>
      </c>
      <c r="AC95" s="163" t="str">
        <f t="shared" si="34"/>
        <v/>
      </c>
      <c r="AD95" s="170">
        <f t="shared" si="35"/>
        <v>0</v>
      </c>
      <c r="AE95" s="164">
        <f>'MCA - Apply'!AX30</f>
        <v>0</v>
      </c>
      <c r="AF95" s="165">
        <f>'MCA - Apply'!BA30</f>
        <v>0</v>
      </c>
      <c r="AG95" s="166">
        <f>'MCA - Apply'!BD30</f>
        <v>0</v>
      </c>
    </row>
    <row r="96" spans="2:33" hidden="1" outlineLevel="1" x14ac:dyDescent="0.3">
      <c r="B96" s="161">
        <f>'MCA - Apply'!B31</f>
        <v>23</v>
      </c>
      <c r="C96" s="162" t="str">
        <f>'MCA - Apply'!C31</f>
        <v>[Insert shortlisted intervention name]</v>
      </c>
      <c r="D96" s="163" t="str">
        <f t="shared" si="24"/>
        <v/>
      </c>
      <c r="E96" s="170">
        <f t="shared" si="25"/>
        <v>0</v>
      </c>
      <c r="F96" s="164">
        <f>'MCA - Apply'!E31</f>
        <v>0</v>
      </c>
      <c r="G96" s="165">
        <f>'MCA - Apply'!H31</f>
        <v>0</v>
      </c>
      <c r="H96" s="166">
        <f>'MCA - Apply'!K31</f>
        <v>0</v>
      </c>
      <c r="I96" s="163" t="str">
        <f t="shared" si="26"/>
        <v/>
      </c>
      <c r="J96" s="170">
        <f t="shared" si="27"/>
        <v>0</v>
      </c>
      <c r="K96" s="164">
        <f>'MCA - Apply'!N31</f>
        <v>0</v>
      </c>
      <c r="L96" s="165">
        <f>'MCA - Apply'!Q31</f>
        <v>0</v>
      </c>
      <c r="M96" s="166">
        <f>'MCA - Apply'!T31</f>
        <v>0</v>
      </c>
      <c r="N96" s="163" t="str">
        <f t="shared" si="28"/>
        <v/>
      </c>
      <c r="O96" s="170">
        <f t="shared" si="29"/>
        <v>0</v>
      </c>
      <c r="P96" s="164">
        <f>'MCA - Apply'!W31</f>
        <v>0</v>
      </c>
      <c r="Q96" s="165">
        <f>'MCA - Apply'!Z31</f>
        <v>0</v>
      </c>
      <c r="R96" s="166">
        <f>'MCA - Apply'!AC31</f>
        <v>0</v>
      </c>
      <c r="S96" s="163" t="str">
        <f t="shared" si="30"/>
        <v/>
      </c>
      <c r="T96" s="170">
        <f t="shared" si="31"/>
        <v>0</v>
      </c>
      <c r="U96" s="164">
        <f>'MCA - Apply'!AF31</f>
        <v>0</v>
      </c>
      <c r="V96" s="165">
        <f>'MCA - Apply'!AI31</f>
        <v>0</v>
      </c>
      <c r="W96" s="166">
        <f>'MCA - Apply'!AL31</f>
        <v>0</v>
      </c>
      <c r="X96" s="163" t="str">
        <f t="shared" si="32"/>
        <v/>
      </c>
      <c r="Y96" s="170">
        <f t="shared" si="33"/>
        <v>0</v>
      </c>
      <c r="Z96" s="164">
        <f>'MCA - Apply'!AO31</f>
        <v>0</v>
      </c>
      <c r="AA96" s="165">
        <f>'MCA - Apply'!AR31</f>
        <v>0</v>
      </c>
      <c r="AB96" s="166">
        <f>'MCA - Apply'!AU31</f>
        <v>0</v>
      </c>
      <c r="AC96" s="163" t="str">
        <f t="shared" si="34"/>
        <v/>
      </c>
      <c r="AD96" s="170">
        <f t="shared" si="35"/>
        <v>0</v>
      </c>
      <c r="AE96" s="164">
        <f>'MCA - Apply'!AX31</f>
        <v>0</v>
      </c>
      <c r="AF96" s="165">
        <f>'MCA - Apply'!BA31</f>
        <v>0</v>
      </c>
      <c r="AG96" s="166">
        <f>'MCA - Apply'!BD31</f>
        <v>0</v>
      </c>
    </row>
    <row r="97" spans="2:33" hidden="1" outlineLevel="1" x14ac:dyDescent="0.3">
      <c r="B97" s="161">
        <f>'MCA - Apply'!B32</f>
        <v>24</v>
      </c>
      <c r="C97" s="162" t="str">
        <f>'MCA - Apply'!C32</f>
        <v>[Insert shortlisted intervention name]</v>
      </c>
      <c r="D97" s="163" t="str">
        <f t="shared" si="24"/>
        <v/>
      </c>
      <c r="E97" s="170">
        <f t="shared" si="25"/>
        <v>0</v>
      </c>
      <c r="F97" s="164">
        <f>'MCA - Apply'!E32</f>
        <v>0</v>
      </c>
      <c r="G97" s="165">
        <f>'MCA - Apply'!H32</f>
        <v>0</v>
      </c>
      <c r="H97" s="166">
        <f>'MCA - Apply'!K32</f>
        <v>0</v>
      </c>
      <c r="I97" s="163" t="str">
        <f t="shared" si="26"/>
        <v/>
      </c>
      <c r="J97" s="170">
        <f t="shared" si="27"/>
        <v>0</v>
      </c>
      <c r="K97" s="164">
        <f>'MCA - Apply'!N32</f>
        <v>0</v>
      </c>
      <c r="L97" s="165">
        <f>'MCA - Apply'!Q32</f>
        <v>0</v>
      </c>
      <c r="M97" s="166">
        <f>'MCA - Apply'!T32</f>
        <v>0</v>
      </c>
      <c r="N97" s="163" t="str">
        <f t="shared" si="28"/>
        <v/>
      </c>
      <c r="O97" s="170">
        <f t="shared" si="29"/>
        <v>0</v>
      </c>
      <c r="P97" s="164">
        <f>'MCA - Apply'!W32</f>
        <v>0</v>
      </c>
      <c r="Q97" s="165">
        <f>'MCA - Apply'!Z32</f>
        <v>0</v>
      </c>
      <c r="R97" s="166">
        <f>'MCA - Apply'!AC32</f>
        <v>0</v>
      </c>
      <c r="S97" s="163" t="str">
        <f t="shared" si="30"/>
        <v/>
      </c>
      <c r="T97" s="170">
        <f t="shared" si="31"/>
        <v>0</v>
      </c>
      <c r="U97" s="164">
        <f>'MCA - Apply'!AF32</f>
        <v>0</v>
      </c>
      <c r="V97" s="165">
        <f>'MCA - Apply'!AI32</f>
        <v>0</v>
      </c>
      <c r="W97" s="166">
        <f>'MCA - Apply'!AL32</f>
        <v>0</v>
      </c>
      <c r="X97" s="163" t="str">
        <f t="shared" si="32"/>
        <v/>
      </c>
      <c r="Y97" s="170">
        <f t="shared" si="33"/>
        <v>0</v>
      </c>
      <c r="Z97" s="164">
        <f>'MCA - Apply'!AO32</f>
        <v>0</v>
      </c>
      <c r="AA97" s="165">
        <f>'MCA - Apply'!AR32</f>
        <v>0</v>
      </c>
      <c r="AB97" s="166">
        <f>'MCA - Apply'!AU32</f>
        <v>0</v>
      </c>
      <c r="AC97" s="163" t="str">
        <f t="shared" si="34"/>
        <v/>
      </c>
      <c r="AD97" s="170">
        <f t="shared" si="35"/>
        <v>0</v>
      </c>
      <c r="AE97" s="164">
        <f>'MCA - Apply'!AX32</f>
        <v>0</v>
      </c>
      <c r="AF97" s="165">
        <f>'MCA - Apply'!BA32</f>
        <v>0</v>
      </c>
      <c r="AG97" s="166">
        <f>'MCA - Apply'!BD32</f>
        <v>0</v>
      </c>
    </row>
    <row r="98" spans="2:33" hidden="1" outlineLevel="1" x14ac:dyDescent="0.3">
      <c r="B98" s="167">
        <f>'MCA - Apply'!B33</f>
        <v>25</v>
      </c>
      <c r="C98" s="168" t="str">
        <f>'MCA - Apply'!C33</f>
        <v>[Insert shortlisted intervention name]</v>
      </c>
      <c r="D98" s="169" t="str">
        <f t="shared" si="24"/>
        <v/>
      </c>
      <c r="E98" s="172">
        <f t="shared" si="25"/>
        <v>0</v>
      </c>
      <c r="F98" s="173">
        <f>'MCA - Apply'!E33</f>
        <v>0</v>
      </c>
      <c r="G98" s="174">
        <f>'MCA - Apply'!H33</f>
        <v>0</v>
      </c>
      <c r="H98" s="175">
        <f>'MCA - Apply'!K33</f>
        <v>0</v>
      </c>
      <c r="I98" s="169" t="str">
        <f t="shared" si="26"/>
        <v/>
      </c>
      <c r="J98" s="172">
        <f t="shared" si="27"/>
        <v>0</v>
      </c>
      <c r="K98" s="173">
        <f>'MCA - Apply'!N33</f>
        <v>0</v>
      </c>
      <c r="L98" s="174">
        <f>'MCA - Apply'!Q33</f>
        <v>0</v>
      </c>
      <c r="M98" s="175">
        <f>'MCA - Apply'!T33</f>
        <v>0</v>
      </c>
      <c r="N98" s="169" t="str">
        <f t="shared" si="28"/>
        <v/>
      </c>
      <c r="O98" s="172">
        <f t="shared" si="29"/>
        <v>0</v>
      </c>
      <c r="P98" s="173">
        <f>'MCA - Apply'!W33</f>
        <v>0</v>
      </c>
      <c r="Q98" s="174">
        <f>'MCA - Apply'!Z33</f>
        <v>0</v>
      </c>
      <c r="R98" s="175">
        <f>'MCA - Apply'!AC33</f>
        <v>0</v>
      </c>
      <c r="S98" s="169" t="str">
        <f t="shared" si="30"/>
        <v/>
      </c>
      <c r="T98" s="172">
        <f t="shared" si="31"/>
        <v>0</v>
      </c>
      <c r="U98" s="173">
        <f>'MCA - Apply'!AF33</f>
        <v>0</v>
      </c>
      <c r="V98" s="174">
        <f>'MCA - Apply'!AI33</f>
        <v>0</v>
      </c>
      <c r="W98" s="175">
        <f>'MCA - Apply'!AL33</f>
        <v>0</v>
      </c>
      <c r="X98" s="169" t="str">
        <f t="shared" si="32"/>
        <v/>
      </c>
      <c r="Y98" s="172">
        <f t="shared" si="33"/>
        <v>0</v>
      </c>
      <c r="Z98" s="173">
        <f>'MCA - Apply'!AO33</f>
        <v>0</v>
      </c>
      <c r="AA98" s="174">
        <f>'MCA - Apply'!AR33</f>
        <v>0</v>
      </c>
      <c r="AB98" s="175">
        <f>'MCA - Apply'!AU33</f>
        <v>0</v>
      </c>
      <c r="AC98" s="169" t="str">
        <f t="shared" si="34"/>
        <v/>
      </c>
      <c r="AD98" s="172">
        <f t="shared" si="35"/>
        <v>0</v>
      </c>
      <c r="AE98" s="173">
        <f>'MCA - Apply'!AX33</f>
        <v>0</v>
      </c>
      <c r="AF98" s="174">
        <f>'MCA - Apply'!BA33</f>
        <v>0</v>
      </c>
      <c r="AG98" s="175">
        <f>'MCA - Apply'!BD33</f>
        <v>0</v>
      </c>
    </row>
    <row r="99" spans="2:33" collapsed="1" x14ac:dyDescent="0.3">
      <c r="B99" s="50" t="s">
        <v>270</v>
      </c>
    </row>
    <row r="100" spans="2:33" x14ac:dyDescent="0.3">
      <c r="B100" s="1"/>
    </row>
    <row r="101" spans="2:33" x14ac:dyDescent="0.3"/>
    <row r="102" spans="2:33" x14ac:dyDescent="0.3"/>
  </sheetData>
  <mergeCells count="51">
    <mergeCell ref="M9:M10"/>
    <mergeCell ref="N9:N10"/>
    <mergeCell ref="O9:O10"/>
    <mergeCell ref="D8:E8"/>
    <mergeCell ref="F8:G8"/>
    <mergeCell ref="H8:I8"/>
    <mergeCell ref="J8:K8"/>
    <mergeCell ref="L8:M8"/>
    <mergeCell ref="N8:O8"/>
    <mergeCell ref="D9:D10"/>
    <mergeCell ref="E9:E10"/>
    <mergeCell ref="F9:F10"/>
    <mergeCell ref="G9:G10"/>
    <mergeCell ref="H9:H10"/>
    <mergeCell ref="I9:I10"/>
    <mergeCell ref="J9:J10"/>
    <mergeCell ref="K9:K10"/>
    <mergeCell ref="L9:L10"/>
    <mergeCell ref="X72:AB72"/>
    <mergeCell ref="AC72:AG72"/>
    <mergeCell ref="B6:C7"/>
    <mergeCell ref="B8:B10"/>
    <mergeCell ref="C8:C10"/>
    <mergeCell ref="X40:AB40"/>
    <mergeCell ref="AC40:AG40"/>
    <mergeCell ref="I41:I42"/>
    <mergeCell ref="J41:J42"/>
    <mergeCell ref="N41:N42"/>
    <mergeCell ref="O41:O42"/>
    <mergeCell ref="S41:S42"/>
    <mergeCell ref="T41:T42"/>
    <mergeCell ref="X41:X42"/>
    <mergeCell ref="Y41:Y42"/>
    <mergeCell ref="D41:D42"/>
    <mergeCell ref="E41:E42"/>
    <mergeCell ref="AC41:AC42"/>
    <mergeCell ref="AD41:AD42"/>
    <mergeCell ref="B38:C39"/>
    <mergeCell ref="B40:B42"/>
    <mergeCell ref="C40:C42"/>
    <mergeCell ref="N72:R72"/>
    <mergeCell ref="S72:W72"/>
    <mergeCell ref="D40:H40"/>
    <mergeCell ref="I40:M40"/>
    <mergeCell ref="N40:R40"/>
    <mergeCell ref="S40:W40"/>
    <mergeCell ref="D72:H72"/>
    <mergeCell ref="I72:M72"/>
    <mergeCell ref="B72:B73"/>
    <mergeCell ref="C72:C73"/>
    <mergeCell ref="B70:C71"/>
  </mergeCells>
  <pageMargins left="0.7" right="0.7" top="0.75" bottom="0.75" header="0.3" footer="0.3"/>
  <pageSetup paperSize="9" scale="4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2997-3AD4-4107-A251-734545391B44}">
  <sheetPr>
    <tabColor theme="0" tint="-0.14999847407452621"/>
  </sheetPr>
  <dimension ref="A1:G100"/>
  <sheetViews>
    <sheetView showGridLines="0" workbookViewId="0">
      <pane xSplit="2" ySplit="4" topLeftCell="C5" activePane="bottomRight" state="frozen"/>
      <selection pane="topRight" activeCell="C1" sqref="C1"/>
      <selection pane="bottomLeft" activeCell="A5" sqref="A5"/>
      <selection pane="bottomRight" activeCell="C5" sqref="C5"/>
    </sheetView>
  </sheetViews>
  <sheetFormatPr defaultColWidth="0" defaultRowHeight="14.4" zeroHeight="1" x14ac:dyDescent="0.3"/>
  <cols>
    <col min="1" max="1" width="8.88671875" customWidth="1"/>
    <col min="2" max="2" width="8.88671875" bestFit="1" customWidth="1"/>
    <col min="3" max="3" width="59.5546875" customWidth="1"/>
    <col min="4" max="4" width="60.6640625" customWidth="1"/>
    <col min="5" max="5" width="233.44140625" customWidth="1"/>
    <col min="6" max="7" width="8.88671875" customWidth="1"/>
    <col min="8" max="16384" width="8.88671875" hidden="1"/>
  </cols>
  <sheetData>
    <row r="1" spans="3:5" s="6" customFormat="1" ht="64.349999999999994" customHeight="1" x14ac:dyDescent="0.3">
      <c r="C1" s="7" t="s">
        <v>189</v>
      </c>
    </row>
    <row r="2" spans="3:5" s="4" customFormat="1" ht="5.0999999999999996" customHeight="1" x14ac:dyDescent="0.3"/>
    <row r="3" spans="3:5" x14ac:dyDescent="0.3"/>
    <row r="4" spans="3:5" x14ac:dyDescent="0.3">
      <c r="C4" s="54" t="s">
        <v>10</v>
      </c>
      <c r="D4" s="54" t="s">
        <v>11</v>
      </c>
      <c r="E4" s="54" t="s">
        <v>14</v>
      </c>
    </row>
    <row r="5" spans="3:5" x14ac:dyDescent="0.3">
      <c r="C5" s="9" t="s">
        <v>12</v>
      </c>
      <c r="D5" s="9" t="s">
        <v>13</v>
      </c>
      <c r="E5" s="9" t="s">
        <v>15</v>
      </c>
    </row>
    <row r="6" spans="3:5" x14ac:dyDescent="0.3">
      <c r="C6" s="9" t="s">
        <v>12</v>
      </c>
      <c r="D6" s="9" t="s">
        <v>13</v>
      </c>
      <c r="E6" s="9" t="s">
        <v>16</v>
      </c>
    </row>
    <row r="7" spans="3:5" x14ac:dyDescent="0.3">
      <c r="C7" s="9" t="s">
        <v>12</v>
      </c>
      <c r="D7" s="9" t="s">
        <v>13</v>
      </c>
      <c r="E7" s="9" t="s">
        <v>17</v>
      </c>
    </row>
    <row r="8" spans="3:5" x14ac:dyDescent="0.3">
      <c r="C8" s="9" t="s">
        <v>12</v>
      </c>
      <c r="D8" s="9" t="s">
        <v>13</v>
      </c>
      <c r="E8" s="9" t="s">
        <v>18</v>
      </c>
    </row>
    <row r="9" spans="3:5" x14ac:dyDescent="0.3">
      <c r="C9" s="9" t="s">
        <v>12</v>
      </c>
      <c r="D9" s="9" t="s">
        <v>19</v>
      </c>
      <c r="E9" s="9" t="s">
        <v>20</v>
      </c>
    </row>
    <row r="10" spans="3:5" x14ac:dyDescent="0.3">
      <c r="C10" s="9" t="s">
        <v>12</v>
      </c>
      <c r="D10" s="9" t="s">
        <v>19</v>
      </c>
      <c r="E10" s="9" t="s">
        <v>21</v>
      </c>
    </row>
    <row r="11" spans="3:5" x14ac:dyDescent="0.3">
      <c r="C11" s="9" t="s">
        <v>12</v>
      </c>
      <c r="D11" s="9" t="s">
        <v>19</v>
      </c>
      <c r="E11" s="9" t="s">
        <v>22</v>
      </c>
    </row>
    <row r="12" spans="3:5" x14ac:dyDescent="0.3">
      <c r="C12" s="9" t="s">
        <v>12</v>
      </c>
      <c r="D12" s="9" t="s">
        <v>23</v>
      </c>
      <c r="E12" s="9" t="s">
        <v>24</v>
      </c>
    </row>
    <row r="13" spans="3:5" x14ac:dyDescent="0.3">
      <c r="C13" s="9" t="s">
        <v>12</v>
      </c>
      <c r="D13" s="9" t="s">
        <v>23</v>
      </c>
      <c r="E13" s="9" t="s">
        <v>25</v>
      </c>
    </row>
    <row r="14" spans="3:5" x14ac:dyDescent="0.3">
      <c r="C14" s="9" t="s">
        <v>12</v>
      </c>
      <c r="D14" s="9" t="s">
        <v>23</v>
      </c>
      <c r="E14" s="9" t="s">
        <v>26</v>
      </c>
    </row>
    <row r="15" spans="3:5" x14ac:dyDescent="0.3">
      <c r="C15" s="9" t="s">
        <v>12</v>
      </c>
      <c r="D15" s="53" t="s">
        <v>27</v>
      </c>
      <c r="E15" s="9" t="s">
        <v>28</v>
      </c>
    </row>
    <row r="16" spans="3:5" x14ac:dyDescent="0.3">
      <c r="C16" s="9" t="s">
        <v>12</v>
      </c>
      <c r="D16" s="53" t="s">
        <v>27</v>
      </c>
      <c r="E16" s="9" t="s">
        <v>29</v>
      </c>
    </row>
    <row r="17" spans="3:5" x14ac:dyDescent="0.3">
      <c r="C17" s="9" t="s">
        <v>12</v>
      </c>
      <c r="D17" s="53" t="s">
        <v>27</v>
      </c>
      <c r="E17" s="9" t="s">
        <v>30</v>
      </c>
    </row>
    <row r="18" spans="3:5" x14ac:dyDescent="0.3">
      <c r="C18" s="9" t="s">
        <v>12</v>
      </c>
      <c r="D18" s="53" t="s">
        <v>27</v>
      </c>
      <c r="E18" s="9" t="s">
        <v>31</v>
      </c>
    </row>
    <row r="19" spans="3:5" x14ac:dyDescent="0.3">
      <c r="C19" s="9" t="s">
        <v>12</v>
      </c>
      <c r="D19" s="53" t="s">
        <v>27</v>
      </c>
      <c r="E19" s="9" t="s">
        <v>32</v>
      </c>
    </row>
    <row r="20" spans="3:5" x14ac:dyDescent="0.3">
      <c r="C20" s="9" t="s">
        <v>12</v>
      </c>
      <c r="D20" s="53" t="s">
        <v>27</v>
      </c>
      <c r="E20" s="9" t="s">
        <v>33</v>
      </c>
    </row>
    <row r="21" spans="3:5" x14ac:dyDescent="0.3">
      <c r="C21" s="9" t="s">
        <v>34</v>
      </c>
      <c r="D21" s="9" t="s">
        <v>35</v>
      </c>
      <c r="E21" s="9" t="s">
        <v>36</v>
      </c>
    </row>
    <row r="22" spans="3:5" x14ac:dyDescent="0.3">
      <c r="C22" s="9" t="s">
        <v>34</v>
      </c>
      <c r="D22" s="9" t="s">
        <v>35</v>
      </c>
      <c r="E22" s="9" t="s">
        <v>37</v>
      </c>
    </row>
    <row r="23" spans="3:5" x14ac:dyDescent="0.3">
      <c r="C23" s="9" t="s">
        <v>34</v>
      </c>
      <c r="D23" s="9" t="s">
        <v>35</v>
      </c>
      <c r="E23" s="9" t="s">
        <v>38</v>
      </c>
    </row>
    <row r="24" spans="3:5" x14ac:dyDescent="0.3">
      <c r="C24" s="9" t="s">
        <v>34</v>
      </c>
      <c r="D24" s="9" t="s">
        <v>35</v>
      </c>
      <c r="E24" s="9" t="s">
        <v>39</v>
      </c>
    </row>
    <row r="25" spans="3:5" x14ac:dyDescent="0.3">
      <c r="C25" s="9" t="s">
        <v>34</v>
      </c>
      <c r="D25" s="9" t="s">
        <v>35</v>
      </c>
      <c r="E25" s="9" t="s">
        <v>40</v>
      </c>
    </row>
    <row r="26" spans="3:5" x14ac:dyDescent="0.3">
      <c r="C26" s="9" t="s">
        <v>34</v>
      </c>
      <c r="D26" s="9" t="s">
        <v>35</v>
      </c>
      <c r="E26" s="9" t="s">
        <v>41</v>
      </c>
    </row>
    <row r="27" spans="3:5" x14ac:dyDescent="0.3">
      <c r="C27" s="9" t="s">
        <v>34</v>
      </c>
      <c r="D27" s="9" t="s">
        <v>35</v>
      </c>
      <c r="E27" s="9" t="s">
        <v>42</v>
      </c>
    </row>
    <row r="28" spans="3:5" x14ac:dyDescent="0.3">
      <c r="C28" s="9" t="s">
        <v>34</v>
      </c>
      <c r="D28" s="9" t="s">
        <v>43</v>
      </c>
      <c r="E28" s="9" t="s">
        <v>44</v>
      </c>
    </row>
    <row r="29" spans="3:5" x14ac:dyDescent="0.3">
      <c r="C29" s="9" t="s">
        <v>34</v>
      </c>
      <c r="D29" s="9" t="s">
        <v>43</v>
      </c>
      <c r="E29" s="9" t="s">
        <v>45</v>
      </c>
    </row>
    <row r="30" spans="3:5" x14ac:dyDescent="0.3">
      <c r="C30" s="9" t="s">
        <v>34</v>
      </c>
      <c r="D30" s="9" t="s">
        <v>43</v>
      </c>
      <c r="E30" s="9" t="s">
        <v>46</v>
      </c>
    </row>
    <row r="31" spans="3:5" x14ac:dyDescent="0.3">
      <c r="C31" s="9" t="s">
        <v>34</v>
      </c>
      <c r="D31" s="9" t="s">
        <v>47</v>
      </c>
      <c r="E31" s="9" t="s">
        <v>48</v>
      </c>
    </row>
    <row r="32" spans="3:5" x14ac:dyDescent="0.3">
      <c r="C32" s="9" t="s">
        <v>34</v>
      </c>
      <c r="D32" s="9" t="s">
        <v>47</v>
      </c>
      <c r="E32" s="9" t="s">
        <v>49</v>
      </c>
    </row>
    <row r="33" spans="3:5" x14ac:dyDescent="0.3">
      <c r="C33" s="9" t="s">
        <v>34</v>
      </c>
      <c r="D33" s="9" t="s">
        <v>47</v>
      </c>
      <c r="E33" s="9" t="s">
        <v>50</v>
      </c>
    </row>
    <row r="34" spans="3:5" x14ac:dyDescent="0.3">
      <c r="C34" s="9" t="s">
        <v>34</v>
      </c>
      <c r="D34" s="9" t="s">
        <v>47</v>
      </c>
      <c r="E34" s="9" t="s">
        <v>51</v>
      </c>
    </row>
    <row r="35" spans="3:5" x14ac:dyDescent="0.3">
      <c r="C35" s="9" t="s">
        <v>34</v>
      </c>
      <c r="D35" s="9" t="s">
        <v>47</v>
      </c>
      <c r="E35" s="9" t="s">
        <v>52</v>
      </c>
    </row>
    <row r="36" spans="3:5" x14ac:dyDescent="0.3">
      <c r="C36" s="9" t="s">
        <v>34</v>
      </c>
      <c r="D36" s="9" t="s">
        <v>53</v>
      </c>
      <c r="E36" s="9" t="s">
        <v>54</v>
      </c>
    </row>
    <row r="37" spans="3:5" x14ac:dyDescent="0.3">
      <c r="C37" s="9" t="s">
        <v>34</v>
      </c>
      <c r="D37" s="9" t="s">
        <v>53</v>
      </c>
      <c r="E37" s="9" t="s">
        <v>55</v>
      </c>
    </row>
    <row r="38" spans="3:5" x14ac:dyDescent="0.3">
      <c r="C38" s="9" t="s">
        <v>34</v>
      </c>
      <c r="D38" s="9" t="s">
        <v>53</v>
      </c>
      <c r="E38" s="9" t="s">
        <v>56</v>
      </c>
    </row>
    <row r="39" spans="3:5" x14ac:dyDescent="0.3">
      <c r="C39" s="9" t="s">
        <v>34</v>
      </c>
      <c r="D39" s="9" t="s">
        <v>53</v>
      </c>
      <c r="E39" s="9" t="s">
        <v>57</v>
      </c>
    </row>
    <row r="40" spans="3:5" x14ac:dyDescent="0.3">
      <c r="C40" s="9" t="s">
        <v>34</v>
      </c>
      <c r="D40" s="9" t="s">
        <v>53</v>
      </c>
      <c r="E40" s="9" t="s">
        <v>58</v>
      </c>
    </row>
    <row r="41" spans="3:5" x14ac:dyDescent="0.3">
      <c r="C41" s="9" t="s">
        <v>34</v>
      </c>
      <c r="D41" s="9" t="s">
        <v>53</v>
      </c>
      <c r="E41" s="9" t="s">
        <v>59</v>
      </c>
    </row>
    <row r="42" spans="3:5" x14ac:dyDescent="0.3">
      <c r="C42" s="9" t="s">
        <v>60</v>
      </c>
      <c r="D42" s="9" t="s">
        <v>61</v>
      </c>
      <c r="E42" s="9" t="s">
        <v>62</v>
      </c>
    </row>
    <row r="43" spans="3:5" x14ac:dyDescent="0.3">
      <c r="C43" s="9" t="s">
        <v>60</v>
      </c>
      <c r="D43" s="9" t="s">
        <v>61</v>
      </c>
      <c r="E43" s="9" t="s">
        <v>63</v>
      </c>
    </row>
    <row r="44" spans="3:5" x14ac:dyDescent="0.3">
      <c r="C44" s="9" t="s">
        <v>60</v>
      </c>
      <c r="D44" s="9" t="s">
        <v>61</v>
      </c>
      <c r="E44" s="9" t="s">
        <v>64</v>
      </c>
    </row>
    <row r="45" spans="3:5" x14ac:dyDescent="0.3">
      <c r="C45" s="9" t="s">
        <v>60</v>
      </c>
      <c r="D45" s="9" t="s">
        <v>65</v>
      </c>
      <c r="E45" s="9" t="s">
        <v>66</v>
      </c>
    </row>
    <row r="46" spans="3:5" x14ac:dyDescent="0.3">
      <c r="C46" s="9" t="s">
        <v>60</v>
      </c>
      <c r="D46" s="9" t="s">
        <v>65</v>
      </c>
      <c r="E46" s="9" t="s">
        <v>67</v>
      </c>
    </row>
    <row r="47" spans="3:5" x14ac:dyDescent="0.3">
      <c r="C47" s="9" t="s">
        <v>60</v>
      </c>
      <c r="D47" s="9" t="s">
        <v>65</v>
      </c>
      <c r="E47" s="9" t="s">
        <v>68</v>
      </c>
    </row>
    <row r="48" spans="3:5" x14ac:dyDescent="0.3">
      <c r="C48" s="9" t="s">
        <v>60</v>
      </c>
      <c r="D48" s="9" t="s">
        <v>65</v>
      </c>
      <c r="E48" s="9" t="s">
        <v>69</v>
      </c>
    </row>
    <row r="49" spans="3:5" x14ac:dyDescent="0.3">
      <c r="C49" s="9" t="s">
        <v>60</v>
      </c>
      <c r="D49" s="9" t="s">
        <v>70</v>
      </c>
      <c r="E49" s="9" t="s">
        <v>71</v>
      </c>
    </row>
    <row r="50" spans="3:5" x14ac:dyDescent="0.3">
      <c r="C50" s="9" t="s">
        <v>60</v>
      </c>
      <c r="D50" s="9" t="s">
        <v>70</v>
      </c>
      <c r="E50" s="9" t="s">
        <v>72</v>
      </c>
    </row>
    <row r="51" spans="3:5" x14ac:dyDescent="0.3">
      <c r="C51" s="9" t="s">
        <v>60</v>
      </c>
      <c r="D51" s="9" t="s">
        <v>70</v>
      </c>
      <c r="E51" s="9" t="s">
        <v>73</v>
      </c>
    </row>
    <row r="52" spans="3:5" x14ac:dyDescent="0.3">
      <c r="C52" s="9" t="s">
        <v>60</v>
      </c>
      <c r="D52" s="9" t="s">
        <v>70</v>
      </c>
      <c r="E52" s="9" t="s">
        <v>74</v>
      </c>
    </row>
    <row r="53" spans="3:5" x14ac:dyDescent="0.3">
      <c r="C53" s="9" t="s">
        <v>60</v>
      </c>
      <c r="D53" s="9" t="s">
        <v>75</v>
      </c>
      <c r="E53" s="9" t="s">
        <v>76</v>
      </c>
    </row>
    <row r="54" spans="3:5" x14ac:dyDescent="0.3">
      <c r="C54" s="9" t="s">
        <v>60</v>
      </c>
      <c r="D54" s="9" t="s">
        <v>75</v>
      </c>
      <c r="E54" s="9" t="s">
        <v>77</v>
      </c>
    </row>
    <row r="55" spans="3:5" x14ac:dyDescent="0.3">
      <c r="C55" s="9" t="s">
        <v>60</v>
      </c>
      <c r="D55" s="9" t="s">
        <v>75</v>
      </c>
      <c r="E55" s="9" t="s">
        <v>78</v>
      </c>
    </row>
    <row r="56" spans="3:5" x14ac:dyDescent="0.3">
      <c r="C56" s="9" t="s">
        <v>60</v>
      </c>
      <c r="D56" s="9" t="s">
        <v>75</v>
      </c>
      <c r="E56" s="9" t="s">
        <v>79</v>
      </c>
    </row>
    <row r="57" spans="3:5" x14ac:dyDescent="0.3">
      <c r="C57" s="9" t="s">
        <v>60</v>
      </c>
      <c r="D57" s="9" t="s">
        <v>80</v>
      </c>
      <c r="E57" s="9" t="s">
        <v>81</v>
      </c>
    </row>
    <row r="58" spans="3:5" x14ac:dyDescent="0.3">
      <c r="C58" s="9" t="s">
        <v>60</v>
      </c>
      <c r="D58" s="9" t="s">
        <v>80</v>
      </c>
      <c r="E58" s="9" t="s">
        <v>82</v>
      </c>
    </row>
    <row r="59" spans="3:5" x14ac:dyDescent="0.3">
      <c r="C59" s="9" t="s">
        <v>60</v>
      </c>
      <c r="D59" s="9" t="s">
        <v>80</v>
      </c>
      <c r="E59" s="9" t="s">
        <v>83</v>
      </c>
    </row>
    <row r="60" spans="3:5" x14ac:dyDescent="0.3">
      <c r="C60" s="9" t="s">
        <v>60</v>
      </c>
      <c r="D60" s="9" t="s">
        <v>80</v>
      </c>
      <c r="E60" s="9" t="s">
        <v>84</v>
      </c>
    </row>
    <row r="61" spans="3:5" x14ac:dyDescent="0.3">
      <c r="C61" s="9" t="s">
        <v>60</v>
      </c>
      <c r="D61" s="9" t="s">
        <v>80</v>
      </c>
      <c r="E61" s="9" t="s">
        <v>85</v>
      </c>
    </row>
    <row r="62" spans="3:5" x14ac:dyDescent="0.3">
      <c r="C62" s="9" t="s">
        <v>60</v>
      </c>
      <c r="D62" s="9" t="s">
        <v>80</v>
      </c>
      <c r="E62" s="9" t="s">
        <v>86</v>
      </c>
    </row>
    <row r="63" spans="3:5" x14ac:dyDescent="0.3">
      <c r="C63" s="9" t="s">
        <v>60</v>
      </c>
      <c r="D63" s="9" t="s">
        <v>80</v>
      </c>
      <c r="E63" s="9" t="s">
        <v>87</v>
      </c>
    </row>
    <row r="64" spans="3:5" x14ac:dyDescent="0.3">
      <c r="C64" s="9" t="s">
        <v>60</v>
      </c>
      <c r="D64" s="9" t="s">
        <v>80</v>
      </c>
      <c r="E64" s="9" t="s">
        <v>88</v>
      </c>
    </row>
    <row r="65" spans="3:5" x14ac:dyDescent="0.3">
      <c r="C65" s="9" t="s">
        <v>60</v>
      </c>
      <c r="D65" s="9" t="s">
        <v>89</v>
      </c>
      <c r="E65" s="9" t="s">
        <v>90</v>
      </c>
    </row>
    <row r="66" spans="3:5" x14ac:dyDescent="0.3">
      <c r="C66" s="9" t="s">
        <v>60</v>
      </c>
      <c r="D66" s="9" t="s">
        <v>89</v>
      </c>
      <c r="E66" s="9" t="s">
        <v>91</v>
      </c>
    </row>
    <row r="67" spans="3:5" x14ac:dyDescent="0.3">
      <c r="C67" s="9" t="s">
        <v>60</v>
      </c>
      <c r="D67" s="9" t="s">
        <v>89</v>
      </c>
      <c r="E67" s="9" t="s">
        <v>92</v>
      </c>
    </row>
    <row r="68" spans="3:5" x14ac:dyDescent="0.3">
      <c r="C68" s="9" t="s">
        <v>60</v>
      </c>
      <c r="D68" s="9" t="s">
        <v>89</v>
      </c>
      <c r="E68" s="9" t="s">
        <v>93</v>
      </c>
    </row>
    <row r="69" spans="3:5" x14ac:dyDescent="0.3">
      <c r="C69" s="9" t="s">
        <v>60</v>
      </c>
      <c r="D69" s="9" t="s">
        <v>94</v>
      </c>
      <c r="E69" s="9" t="s">
        <v>95</v>
      </c>
    </row>
    <row r="70" spans="3:5" x14ac:dyDescent="0.3">
      <c r="C70" s="9" t="s">
        <v>60</v>
      </c>
      <c r="D70" s="9" t="s">
        <v>94</v>
      </c>
      <c r="E70" s="9" t="s">
        <v>96</v>
      </c>
    </row>
    <row r="71" spans="3:5" x14ac:dyDescent="0.3">
      <c r="C71" s="9" t="s">
        <v>60</v>
      </c>
      <c r="D71" s="9" t="s">
        <v>94</v>
      </c>
      <c r="E71" s="9" t="s">
        <v>97</v>
      </c>
    </row>
    <row r="72" spans="3:5" x14ac:dyDescent="0.3">
      <c r="C72" s="9" t="s">
        <v>60</v>
      </c>
      <c r="D72" s="9" t="s">
        <v>94</v>
      </c>
      <c r="E72" s="9" t="s">
        <v>98</v>
      </c>
    </row>
    <row r="73" spans="3:5" x14ac:dyDescent="0.3">
      <c r="C73" s="9" t="s">
        <v>60</v>
      </c>
      <c r="D73" s="9" t="s">
        <v>94</v>
      </c>
      <c r="E73" s="9" t="s">
        <v>99</v>
      </c>
    </row>
    <row r="74" spans="3:5" x14ac:dyDescent="0.3">
      <c r="C74" s="9" t="s">
        <v>60</v>
      </c>
      <c r="D74" s="9" t="s">
        <v>94</v>
      </c>
      <c r="E74" s="9" t="s">
        <v>100</v>
      </c>
    </row>
    <row r="75" spans="3:5" x14ac:dyDescent="0.3">
      <c r="C75" s="9" t="s">
        <v>60</v>
      </c>
      <c r="D75" s="9" t="s">
        <v>101</v>
      </c>
      <c r="E75" s="9" t="s">
        <v>102</v>
      </c>
    </row>
    <row r="76" spans="3:5" x14ac:dyDescent="0.3">
      <c r="C76" s="9" t="s">
        <v>60</v>
      </c>
      <c r="D76" s="9" t="s">
        <v>101</v>
      </c>
      <c r="E76" s="9" t="s">
        <v>103</v>
      </c>
    </row>
    <row r="77" spans="3:5" x14ac:dyDescent="0.3">
      <c r="C77" s="9" t="s">
        <v>60</v>
      </c>
      <c r="D77" s="9" t="s">
        <v>101</v>
      </c>
      <c r="E77" s="9" t="s">
        <v>104</v>
      </c>
    </row>
    <row r="78" spans="3:5" x14ac:dyDescent="0.3">
      <c r="C78" s="9" t="s">
        <v>60</v>
      </c>
      <c r="D78" s="9" t="s">
        <v>101</v>
      </c>
      <c r="E78" s="9" t="s">
        <v>105</v>
      </c>
    </row>
    <row r="79" spans="3:5" x14ac:dyDescent="0.3">
      <c r="C79" s="9" t="s">
        <v>60</v>
      </c>
      <c r="D79" s="9" t="s">
        <v>106</v>
      </c>
      <c r="E79" s="9" t="s">
        <v>107</v>
      </c>
    </row>
    <row r="80" spans="3:5" x14ac:dyDescent="0.3">
      <c r="C80" s="9" t="s">
        <v>60</v>
      </c>
      <c r="D80" s="9" t="s">
        <v>106</v>
      </c>
      <c r="E80" s="9" t="s">
        <v>108</v>
      </c>
    </row>
    <row r="81" spans="3:5" x14ac:dyDescent="0.3">
      <c r="C81" s="9" t="s">
        <v>60</v>
      </c>
      <c r="D81" s="9" t="s">
        <v>106</v>
      </c>
      <c r="E81" s="9" t="s">
        <v>109</v>
      </c>
    </row>
    <row r="82" spans="3:5" x14ac:dyDescent="0.3">
      <c r="C82" s="9" t="s">
        <v>60</v>
      </c>
      <c r="D82" s="9" t="s">
        <v>110</v>
      </c>
      <c r="E82" s="9" t="s">
        <v>111</v>
      </c>
    </row>
    <row r="83" spans="3:5" x14ac:dyDescent="0.3">
      <c r="C83" s="9" t="s">
        <v>60</v>
      </c>
      <c r="D83" s="9" t="s">
        <v>110</v>
      </c>
      <c r="E83" s="9" t="s">
        <v>112</v>
      </c>
    </row>
    <row r="84" spans="3:5" x14ac:dyDescent="0.3">
      <c r="C84" s="9" t="s">
        <v>60</v>
      </c>
      <c r="D84" s="9" t="s">
        <v>110</v>
      </c>
      <c r="E84" s="9" t="s">
        <v>113</v>
      </c>
    </row>
    <row r="85" spans="3:5" x14ac:dyDescent="0.3">
      <c r="C85" s="9" t="s">
        <v>60</v>
      </c>
      <c r="D85" s="9" t="s">
        <v>110</v>
      </c>
      <c r="E85" s="9" t="s">
        <v>114</v>
      </c>
    </row>
    <row r="86" spans="3:5" x14ac:dyDescent="0.3">
      <c r="C86" s="9" t="s">
        <v>60</v>
      </c>
      <c r="D86" s="9" t="s">
        <v>110</v>
      </c>
      <c r="E86" s="9" t="s">
        <v>115</v>
      </c>
    </row>
    <row r="87" spans="3:5" x14ac:dyDescent="0.3">
      <c r="C87" s="9" t="s">
        <v>60</v>
      </c>
      <c r="D87" s="9" t="s">
        <v>110</v>
      </c>
      <c r="E87" s="9" t="s">
        <v>116</v>
      </c>
    </row>
    <row r="88" spans="3:5" ht="28.8" x14ac:dyDescent="0.3">
      <c r="C88" s="9" t="s">
        <v>60</v>
      </c>
      <c r="D88" s="9" t="s">
        <v>117</v>
      </c>
      <c r="E88" s="9" t="s">
        <v>118</v>
      </c>
    </row>
    <row r="89" spans="3:5" x14ac:dyDescent="0.3">
      <c r="C89" s="9" t="s">
        <v>60</v>
      </c>
      <c r="D89" s="9" t="s">
        <v>117</v>
      </c>
      <c r="E89" s="9" t="s">
        <v>119</v>
      </c>
    </row>
    <row r="90" spans="3:5" x14ac:dyDescent="0.3">
      <c r="C90" s="9" t="s">
        <v>60</v>
      </c>
      <c r="D90" s="9" t="s">
        <v>117</v>
      </c>
      <c r="E90" s="9" t="s">
        <v>120</v>
      </c>
    </row>
    <row r="91" spans="3:5" x14ac:dyDescent="0.3">
      <c r="C91" s="9" t="s">
        <v>60</v>
      </c>
      <c r="D91" s="9" t="s">
        <v>117</v>
      </c>
      <c r="E91" s="9" t="s">
        <v>121</v>
      </c>
    </row>
    <row r="92" spans="3:5" x14ac:dyDescent="0.3">
      <c r="C92" s="9" t="s">
        <v>60</v>
      </c>
      <c r="D92" s="9" t="s">
        <v>117</v>
      </c>
      <c r="E92" s="9" t="s">
        <v>122</v>
      </c>
    </row>
    <row r="93" spans="3:5" x14ac:dyDescent="0.3">
      <c r="C93" s="9" t="s">
        <v>60</v>
      </c>
      <c r="D93" s="9" t="s">
        <v>117</v>
      </c>
      <c r="E93" s="9" t="s">
        <v>123</v>
      </c>
    </row>
    <row r="94" spans="3:5" x14ac:dyDescent="0.3">
      <c r="C94" s="9" t="s">
        <v>60</v>
      </c>
      <c r="D94" s="9" t="s">
        <v>117</v>
      </c>
      <c r="E94" s="9" t="s">
        <v>124</v>
      </c>
    </row>
    <row r="95" spans="3:5" x14ac:dyDescent="0.3">
      <c r="C95" s="9" t="s">
        <v>60</v>
      </c>
      <c r="D95" s="9" t="s">
        <v>125</v>
      </c>
      <c r="E95" s="9" t="s">
        <v>126</v>
      </c>
    </row>
    <row r="96" spans="3:5" x14ac:dyDescent="0.3">
      <c r="C96" s="9" t="s">
        <v>60</v>
      </c>
      <c r="D96" s="9" t="s">
        <v>125</v>
      </c>
      <c r="E96" s="9" t="s">
        <v>127</v>
      </c>
    </row>
    <row r="97" spans="3:5" x14ac:dyDescent="0.3">
      <c r="C97" s="9" t="s">
        <v>60</v>
      </c>
      <c r="D97" s="9" t="s">
        <v>125</v>
      </c>
      <c r="E97" s="9" t="s">
        <v>128</v>
      </c>
    </row>
    <row r="98" spans="3:5" x14ac:dyDescent="0.3"/>
    <row r="99" spans="3:5" x14ac:dyDescent="0.3"/>
    <row r="100" spans="3:5"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42687C3EF59C448E00C73771E310C0" ma:contentTypeVersion="5" ma:contentTypeDescription="Create a new document." ma:contentTypeScope="" ma:versionID="cbb8c237fed7388fcf88bd0cbee53de9">
  <xsd:schema xmlns:xsd="http://www.w3.org/2001/XMLSchema" xmlns:xs="http://www.w3.org/2001/XMLSchema" xmlns:p="http://schemas.microsoft.com/office/2006/metadata/properties" xmlns:ns2="29ace027-6712-4351-a579-7764cdd2fd9c" targetNamespace="http://schemas.microsoft.com/office/2006/metadata/properties" ma:root="true" ma:fieldsID="3512a7df0eab12d7e677e8ad6d75456c" ns2:_="">
    <xsd:import namespace="29ace027-6712-4351-a579-7764cdd2fd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ce027-6712-4351-a579-7764cdd2fd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12A4B1-DABA-4F58-B577-23CDD574CF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ce027-6712-4351-a579-7764cdd2fd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1A8D88-A024-452D-9FC3-B291E1E257CA}">
  <ds:schemaRefs>
    <ds:schemaRef ds:uri="http://schemas.microsoft.com/sharepoint/v3/contenttype/forms"/>
  </ds:schemaRefs>
</ds:datastoreItem>
</file>

<file path=customXml/itemProps3.xml><?xml version="1.0" encoding="utf-8"?>
<ds:datastoreItem xmlns:ds="http://schemas.openxmlformats.org/officeDocument/2006/customXml" ds:itemID="{49E687F8-799C-43E2-805E-79371DB26A8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f3b18c0-368c-49d8-a089-fa94751a3dd0"/>
    <ds:schemaRef ds:uri="http://purl.org/dc/terms/"/>
    <ds:schemaRef ds:uri="http://schemas.openxmlformats.org/package/2006/metadata/core-properties"/>
    <ds:schemaRef ds:uri="a0f4c80d-a99c-4884-bec3-3e24a6fe9c70"/>
    <ds:schemaRef ds:uri="http://www.w3.org/XML/1998/namespace"/>
    <ds:schemaRef ds:uri="http://purl.org/dc/dcmitype/"/>
  </ds:schemaRefs>
</ds:datastoreItem>
</file>

<file path=docMetadata/LabelInfo.xml><?xml version="1.0" encoding="utf-8"?>
<clbl:labelList xmlns:clbl="http://schemas.microsoft.com/office/2020/mipLabelMetadata">
  <clbl:label id="{3d234255-e20f-4205-88a5-9658a402999b}" enabled="0" method="" siteId="{3d234255-e20f-4205-88a5-9658a402999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Cover sheet</vt:lpstr>
      <vt:lpstr>General Inputs</vt:lpstr>
      <vt:lpstr>Strategic Review</vt:lpstr>
      <vt:lpstr>MCA - Interventions</vt:lpstr>
      <vt:lpstr>MCA - Design</vt:lpstr>
      <vt:lpstr>MCA - Apply</vt:lpstr>
      <vt:lpstr>MCA - Results - Single-Score</vt:lpstr>
      <vt:lpstr>MCA - Results - Multi-Score</vt:lpstr>
      <vt:lpstr>Example Interventions</vt:lpstr>
      <vt:lpstr>'Cover sheet'!Print_Area</vt:lpstr>
      <vt:lpstr>'MCA - Apply'!Print_Area</vt:lpstr>
      <vt:lpstr>'MCA - Results - Multi-Score'!Print_Area</vt:lpstr>
      <vt:lpstr>'MCA - Results - Single-Score'!Print_Area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Elaena Gardner</cp:lastModifiedBy>
  <cp:revision/>
  <dcterms:created xsi:type="dcterms:W3CDTF">2023-09-14T00:44:49Z</dcterms:created>
  <dcterms:modified xsi:type="dcterms:W3CDTF">2024-11-15T08:11:03Z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0x0101004842687C3EF59C448E00C73771E310C0</vt:lpwstr>
  </property>
  <property fmtid="{D5CDD505-2E9C-101B-9397-08002B2CF9AE}" pid="3" name="MediaServiceImageTags">
    <vt:lpwstr/>
  </property>
</Properties>
</file>